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I:\共有ドライブ\500_マーケティング\2_メディア（小幡兼志公認会計士事務所）\2記事保管場所\固定ページ記事保管場所\先端設備等導入計画の記事\"/>
    </mc:Choice>
  </mc:AlternateContent>
  <xr:revisionPtr revIDLastSave="0" documentId="13_ncr:1_{4C066D53-EA6F-42AF-8514-912EE69FE462}" xr6:coauthVersionLast="47" xr6:coauthVersionMax="47" xr10:uidLastSave="{00000000-0000-0000-0000-000000000000}"/>
  <bookViews>
    <workbookView xWindow="28680" yWindow="-105" windowWidth="29040" windowHeight="15990" xr2:uid="{00000000-000D-0000-FFFF-FFFF00000000}"/>
  </bookViews>
  <sheets>
    <sheet name="100万円" sheetId="14" r:id="rId1"/>
    <sheet name="300万円" sheetId="15" r:id="rId2"/>
    <sheet name="500万円" sheetId="16" r:id="rId3"/>
    <sheet name="700万円" sheetId="17" r:id="rId4"/>
    <sheet name="1000万円" sheetId="18" r:id="rId5"/>
    <sheet name="2000万円" sheetId="19" r:id="rId6"/>
    <sheet name="3000万円" sheetId="20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20" l="1"/>
  <c r="O12" i="20" s="1"/>
  <c r="I11" i="20"/>
  <c r="C11" i="20"/>
  <c r="C12" i="20" s="1"/>
  <c r="C5" i="20"/>
  <c r="O11" i="19"/>
  <c r="P11" i="19" s="1"/>
  <c r="I11" i="19"/>
  <c r="J11" i="19" s="1"/>
  <c r="C11" i="19"/>
  <c r="C5" i="19"/>
  <c r="O11" i="18"/>
  <c r="P11" i="18" s="1"/>
  <c r="I11" i="18"/>
  <c r="C11" i="18"/>
  <c r="C12" i="18" s="1"/>
  <c r="C5" i="18"/>
  <c r="P11" i="17"/>
  <c r="Q11" i="17" s="1"/>
  <c r="O11" i="17"/>
  <c r="I11" i="17"/>
  <c r="C11" i="17"/>
  <c r="D11" i="17" s="1"/>
  <c r="C5" i="17"/>
  <c r="O11" i="16"/>
  <c r="P11" i="16" s="1"/>
  <c r="J11" i="16"/>
  <c r="I11" i="16"/>
  <c r="I12" i="16" s="1"/>
  <c r="C11" i="16"/>
  <c r="D11" i="16" s="1"/>
  <c r="C5" i="16"/>
  <c r="O11" i="15"/>
  <c r="O12" i="15" s="1"/>
  <c r="I11" i="15"/>
  <c r="C11" i="15"/>
  <c r="D11" i="15" s="1"/>
  <c r="C5" i="15"/>
  <c r="L15" i="14"/>
  <c r="K15" i="14"/>
  <c r="I11" i="14"/>
  <c r="I12" i="14"/>
  <c r="O11" i="14"/>
  <c r="P11" i="14" s="1"/>
  <c r="C11" i="14"/>
  <c r="C5" i="14"/>
  <c r="O12" i="14" s="1"/>
  <c r="I12" i="20" l="1"/>
  <c r="J11" i="20"/>
  <c r="K11" i="20" s="1"/>
  <c r="L11" i="20" s="1"/>
  <c r="P11" i="20"/>
  <c r="Q11" i="20" s="1"/>
  <c r="J12" i="20"/>
  <c r="I13" i="20"/>
  <c r="D12" i="20"/>
  <c r="C13" i="20"/>
  <c r="O13" i="20"/>
  <c r="P12" i="20"/>
  <c r="D11" i="20"/>
  <c r="R11" i="20"/>
  <c r="C12" i="19"/>
  <c r="C13" i="19" s="1"/>
  <c r="K11" i="19"/>
  <c r="L11" i="19" s="1"/>
  <c r="Q11" i="19"/>
  <c r="R11" i="19"/>
  <c r="O12" i="19"/>
  <c r="D11" i="19"/>
  <c r="I12" i="19"/>
  <c r="I12" i="18"/>
  <c r="J11" i="18"/>
  <c r="Q11" i="18"/>
  <c r="J12" i="18"/>
  <c r="I13" i="18"/>
  <c r="D12" i="18"/>
  <c r="C13" i="18"/>
  <c r="O12" i="18"/>
  <c r="D11" i="18"/>
  <c r="K11" i="18"/>
  <c r="L11" i="18" s="1"/>
  <c r="I12" i="17"/>
  <c r="J12" i="17" s="1"/>
  <c r="J11" i="17"/>
  <c r="K11" i="17" s="1"/>
  <c r="L11" i="17" s="1"/>
  <c r="O12" i="17"/>
  <c r="E11" i="17"/>
  <c r="O13" i="17"/>
  <c r="P12" i="17"/>
  <c r="C12" i="17"/>
  <c r="R11" i="17"/>
  <c r="Q11" i="16"/>
  <c r="E11" i="16"/>
  <c r="F11" i="16" s="1"/>
  <c r="I13" i="16"/>
  <c r="J12" i="16"/>
  <c r="C12" i="16"/>
  <c r="O12" i="16"/>
  <c r="K11" i="16"/>
  <c r="I12" i="15"/>
  <c r="I13" i="15" s="1"/>
  <c r="J11" i="15"/>
  <c r="P11" i="15"/>
  <c r="Q11" i="15" s="1"/>
  <c r="E11" i="15"/>
  <c r="O13" i="15"/>
  <c r="P12" i="15"/>
  <c r="K11" i="15"/>
  <c r="L11" i="15" s="1"/>
  <c r="R11" i="15"/>
  <c r="C12" i="15"/>
  <c r="J12" i="14"/>
  <c r="I13" i="14"/>
  <c r="J11" i="14"/>
  <c r="C12" i="14"/>
  <c r="D12" i="14"/>
  <c r="C13" i="14"/>
  <c r="O13" i="14"/>
  <c r="P12" i="14"/>
  <c r="Q11" i="14"/>
  <c r="D11" i="14"/>
  <c r="O14" i="20" l="1"/>
  <c r="P13" i="20"/>
  <c r="C14" i="20"/>
  <c r="D13" i="20"/>
  <c r="E12" i="20"/>
  <c r="F12" i="20" s="1"/>
  <c r="Q12" i="20"/>
  <c r="R12" i="20" s="1"/>
  <c r="E11" i="20"/>
  <c r="J13" i="20"/>
  <c r="I14" i="20"/>
  <c r="K12" i="20"/>
  <c r="L12" i="20"/>
  <c r="D12" i="19"/>
  <c r="E12" i="19" s="1"/>
  <c r="F12" i="19" s="1"/>
  <c r="J12" i="19"/>
  <c r="I13" i="19"/>
  <c r="E11" i="19"/>
  <c r="P12" i="19"/>
  <c r="O13" i="19"/>
  <c r="C14" i="19"/>
  <c r="D13" i="19"/>
  <c r="P12" i="18"/>
  <c r="O13" i="18"/>
  <c r="E11" i="18"/>
  <c r="E12" i="18"/>
  <c r="F12" i="18" s="1"/>
  <c r="C14" i="18"/>
  <c r="D13" i="18"/>
  <c r="J13" i="18"/>
  <c r="I14" i="18"/>
  <c r="K12" i="18"/>
  <c r="L12" i="18" s="1"/>
  <c r="R11" i="18"/>
  <c r="I13" i="17"/>
  <c r="D12" i="17"/>
  <c r="C13" i="17"/>
  <c r="Q12" i="17"/>
  <c r="O14" i="17"/>
  <c r="P13" i="17"/>
  <c r="K12" i="17"/>
  <c r="J13" i="17"/>
  <c r="I14" i="17"/>
  <c r="F11" i="17"/>
  <c r="P12" i="16"/>
  <c r="O13" i="16"/>
  <c r="I14" i="16"/>
  <c r="J13" i="16"/>
  <c r="R11" i="16"/>
  <c r="L11" i="16"/>
  <c r="D12" i="16"/>
  <c r="C13" i="16"/>
  <c r="K12" i="16"/>
  <c r="L12" i="16" s="1"/>
  <c r="J12" i="15"/>
  <c r="K12" i="15" s="1"/>
  <c r="Q12" i="15"/>
  <c r="O14" i="15"/>
  <c r="P13" i="15"/>
  <c r="I14" i="15"/>
  <c r="J13" i="15"/>
  <c r="D12" i="15"/>
  <c r="C13" i="15"/>
  <c r="F11" i="15"/>
  <c r="J13" i="14"/>
  <c r="I14" i="14"/>
  <c r="K11" i="14"/>
  <c r="K12" i="14"/>
  <c r="L12" i="14" s="1"/>
  <c r="E11" i="14"/>
  <c r="F11" i="14"/>
  <c r="C14" i="14"/>
  <c r="D13" i="14"/>
  <c r="R11" i="14"/>
  <c r="Q12" i="14"/>
  <c r="R12" i="14" s="1"/>
  <c r="P13" i="14"/>
  <c r="O14" i="14"/>
  <c r="E12" i="14"/>
  <c r="F12" i="14" s="1"/>
  <c r="K13" i="20" l="1"/>
  <c r="F11" i="20"/>
  <c r="E13" i="20"/>
  <c r="C15" i="20"/>
  <c r="D14" i="20"/>
  <c r="Q13" i="20"/>
  <c r="R13" i="20" s="1"/>
  <c r="J14" i="20"/>
  <c r="I15" i="20"/>
  <c r="O15" i="20"/>
  <c r="P14" i="20"/>
  <c r="C15" i="19"/>
  <c r="D14" i="19"/>
  <c r="P13" i="19"/>
  <c r="O14" i="19"/>
  <c r="J13" i="19"/>
  <c r="I14" i="19"/>
  <c r="Q12" i="19"/>
  <c r="R12" i="19" s="1"/>
  <c r="F11" i="19"/>
  <c r="E13" i="19"/>
  <c r="F13" i="19" s="1"/>
  <c r="K12" i="19"/>
  <c r="L12" i="19" s="1"/>
  <c r="D14" i="18"/>
  <c r="C15" i="18"/>
  <c r="K13" i="18"/>
  <c r="E13" i="18"/>
  <c r="F13" i="18" s="1"/>
  <c r="F11" i="18"/>
  <c r="P13" i="18"/>
  <c r="O14" i="18"/>
  <c r="J14" i="18"/>
  <c r="I15" i="18"/>
  <c r="Q12" i="18"/>
  <c r="L12" i="17"/>
  <c r="E12" i="17"/>
  <c r="I15" i="17"/>
  <c r="J14" i="17"/>
  <c r="K13" i="17"/>
  <c r="L13" i="17" s="1"/>
  <c r="Q13" i="17"/>
  <c r="R13" i="17" s="1"/>
  <c r="O15" i="17"/>
  <c r="P14" i="17"/>
  <c r="R12" i="17"/>
  <c r="D13" i="17"/>
  <c r="C14" i="17"/>
  <c r="P13" i="16"/>
  <c r="O14" i="16"/>
  <c r="Q12" i="16"/>
  <c r="D13" i="16"/>
  <c r="C14" i="16"/>
  <c r="E12" i="16"/>
  <c r="K13" i="16"/>
  <c r="L13" i="16" s="1"/>
  <c r="I15" i="16"/>
  <c r="J14" i="16"/>
  <c r="K13" i="15"/>
  <c r="L13" i="15" s="1"/>
  <c r="E12" i="15"/>
  <c r="F12" i="15" s="1"/>
  <c r="J14" i="15"/>
  <c r="I15" i="15"/>
  <c r="L12" i="15"/>
  <c r="Q13" i="15"/>
  <c r="O15" i="15"/>
  <c r="P14" i="15"/>
  <c r="R12" i="15"/>
  <c r="D13" i="15"/>
  <c r="C14" i="15"/>
  <c r="L11" i="14"/>
  <c r="I15" i="14"/>
  <c r="J14" i="14"/>
  <c r="K13" i="14"/>
  <c r="L13" i="14" s="1"/>
  <c r="P14" i="14"/>
  <c r="O15" i="14"/>
  <c r="Q13" i="14"/>
  <c r="R13" i="14"/>
  <c r="C15" i="14"/>
  <c r="D14" i="14"/>
  <c r="E13" i="14"/>
  <c r="F13" i="14" s="1"/>
  <c r="E14" i="20" l="1"/>
  <c r="F14" i="20" s="1"/>
  <c r="F13" i="20"/>
  <c r="Q14" i="20"/>
  <c r="R14" i="20" s="1"/>
  <c r="D15" i="20"/>
  <c r="C16" i="20"/>
  <c r="O16" i="20"/>
  <c r="P15" i="20"/>
  <c r="J15" i="20"/>
  <c r="I16" i="20"/>
  <c r="K14" i="20"/>
  <c r="L14" i="20" s="1"/>
  <c r="L13" i="20"/>
  <c r="Q13" i="19"/>
  <c r="R13" i="19" s="1"/>
  <c r="J14" i="19"/>
  <c r="I15" i="19"/>
  <c r="P14" i="19"/>
  <c r="O15" i="19"/>
  <c r="E14" i="19"/>
  <c r="F14" i="19" s="1"/>
  <c r="K13" i="19"/>
  <c r="L13" i="19" s="1"/>
  <c r="C16" i="19"/>
  <c r="D15" i="19"/>
  <c r="P14" i="18"/>
  <c r="O15" i="18"/>
  <c r="Q13" i="18"/>
  <c r="R13" i="18"/>
  <c r="R12" i="18"/>
  <c r="C16" i="18"/>
  <c r="D15" i="18"/>
  <c r="L13" i="18"/>
  <c r="J15" i="18"/>
  <c r="I16" i="18"/>
  <c r="K14" i="18"/>
  <c r="L14" i="18" s="1"/>
  <c r="E14" i="18"/>
  <c r="I16" i="17"/>
  <c r="J15" i="17"/>
  <c r="D14" i="17"/>
  <c r="C15" i="17"/>
  <c r="K14" i="17"/>
  <c r="E13" i="17"/>
  <c r="F13" i="17" s="1"/>
  <c r="Q14" i="17"/>
  <c r="R14" i="17" s="1"/>
  <c r="F12" i="17"/>
  <c r="O16" i="17"/>
  <c r="P15" i="17"/>
  <c r="R12" i="16"/>
  <c r="I16" i="16"/>
  <c r="J15" i="16"/>
  <c r="P14" i="16"/>
  <c r="O15" i="16"/>
  <c r="Q13" i="16"/>
  <c r="R13" i="16" s="1"/>
  <c r="K14" i="16"/>
  <c r="L14" i="16" s="1"/>
  <c r="F12" i="16"/>
  <c r="D14" i="16"/>
  <c r="C15" i="16"/>
  <c r="E13" i="16"/>
  <c r="F13" i="16" s="1"/>
  <c r="K14" i="15"/>
  <c r="L14" i="15" s="1"/>
  <c r="I16" i="15"/>
  <c r="J15" i="15"/>
  <c r="R13" i="15"/>
  <c r="D14" i="15"/>
  <c r="C15" i="15"/>
  <c r="E13" i="15"/>
  <c r="Q14" i="15"/>
  <c r="R14" i="15" s="1"/>
  <c r="O16" i="15"/>
  <c r="P15" i="15"/>
  <c r="K14" i="14"/>
  <c r="L14" i="14" s="1"/>
  <c r="J15" i="14"/>
  <c r="I16" i="14"/>
  <c r="E14" i="14"/>
  <c r="F14" i="14" s="1"/>
  <c r="D15" i="14"/>
  <c r="C16" i="14"/>
  <c r="O16" i="14"/>
  <c r="P15" i="14"/>
  <c r="Q14" i="14"/>
  <c r="R14" i="14" s="1"/>
  <c r="D16" i="20" l="1"/>
  <c r="C17" i="20"/>
  <c r="O17" i="20"/>
  <c r="P16" i="20"/>
  <c r="Q15" i="20"/>
  <c r="R15" i="20"/>
  <c r="E15" i="20"/>
  <c r="F15" i="20"/>
  <c r="J16" i="20"/>
  <c r="I17" i="20"/>
  <c r="K15" i="20"/>
  <c r="L15" i="20" s="1"/>
  <c r="C17" i="19"/>
  <c r="D16" i="19"/>
  <c r="J15" i="19"/>
  <c r="I16" i="19"/>
  <c r="P15" i="19"/>
  <c r="O16" i="19"/>
  <c r="Q14" i="19"/>
  <c r="E15" i="19"/>
  <c r="F15" i="19" s="1"/>
  <c r="K14" i="19"/>
  <c r="E15" i="18"/>
  <c r="F15" i="18" s="1"/>
  <c r="P15" i="18"/>
  <c r="O16" i="18"/>
  <c r="K15" i="18"/>
  <c r="L15" i="18" s="1"/>
  <c r="D16" i="18"/>
  <c r="C17" i="18"/>
  <c r="F14" i="18"/>
  <c r="J16" i="18"/>
  <c r="I17" i="18"/>
  <c r="Q14" i="18"/>
  <c r="R14" i="18"/>
  <c r="D15" i="17"/>
  <c r="C16" i="17"/>
  <c r="L14" i="17"/>
  <c r="Q15" i="17"/>
  <c r="R15" i="17" s="1"/>
  <c r="E14" i="17"/>
  <c r="O17" i="17"/>
  <c r="P16" i="17"/>
  <c r="K15" i="17"/>
  <c r="L15" i="17" s="1"/>
  <c r="J16" i="17"/>
  <c r="I17" i="17"/>
  <c r="P15" i="16"/>
  <c r="O16" i="16"/>
  <c r="Q14" i="16"/>
  <c r="K15" i="16"/>
  <c r="L15" i="16"/>
  <c r="D15" i="16"/>
  <c r="C16" i="16"/>
  <c r="I17" i="16"/>
  <c r="J16" i="16"/>
  <c r="E14" i="16"/>
  <c r="F14" i="16" s="1"/>
  <c r="F13" i="15"/>
  <c r="E14" i="15"/>
  <c r="F14" i="15" s="1"/>
  <c r="D15" i="15"/>
  <c r="C16" i="15"/>
  <c r="K15" i="15"/>
  <c r="L15" i="15" s="1"/>
  <c r="Q15" i="15"/>
  <c r="R15" i="15" s="1"/>
  <c r="I17" i="15"/>
  <c r="J16" i="15"/>
  <c r="O17" i="15"/>
  <c r="P16" i="15"/>
  <c r="J16" i="14"/>
  <c r="I17" i="14"/>
  <c r="P16" i="14"/>
  <c r="O17" i="14"/>
  <c r="Q15" i="14"/>
  <c r="R15" i="14" s="1"/>
  <c r="D16" i="14"/>
  <c r="C17" i="14"/>
  <c r="E15" i="14"/>
  <c r="F15" i="14" s="1"/>
  <c r="O18" i="20" l="1"/>
  <c r="P17" i="20"/>
  <c r="D17" i="20"/>
  <c r="C18" i="20"/>
  <c r="K16" i="20"/>
  <c r="L16" i="20"/>
  <c r="Q16" i="20"/>
  <c r="R16" i="20"/>
  <c r="E16" i="20"/>
  <c r="F16" i="20" s="1"/>
  <c r="J17" i="20"/>
  <c r="I18" i="20"/>
  <c r="K15" i="19"/>
  <c r="L15" i="19" s="1"/>
  <c r="P16" i="19"/>
  <c r="O17" i="19"/>
  <c r="J16" i="19"/>
  <c r="I17" i="19"/>
  <c r="E16" i="19"/>
  <c r="F16" i="19" s="1"/>
  <c r="R14" i="19"/>
  <c r="Q15" i="19"/>
  <c r="R15" i="19" s="1"/>
  <c r="L14" i="19"/>
  <c r="D17" i="19"/>
  <c r="C18" i="19"/>
  <c r="C18" i="18"/>
  <c r="D17" i="18"/>
  <c r="E16" i="18"/>
  <c r="Q15" i="18"/>
  <c r="R15" i="18" s="1"/>
  <c r="J17" i="18"/>
  <c r="I18" i="18"/>
  <c r="P16" i="18"/>
  <c r="O17" i="18"/>
  <c r="K16" i="18"/>
  <c r="L16" i="18" s="1"/>
  <c r="Q16" i="17"/>
  <c r="R16" i="17" s="1"/>
  <c r="E15" i="17"/>
  <c r="F15" i="17" s="1"/>
  <c r="F14" i="17"/>
  <c r="O18" i="17"/>
  <c r="P17" i="17"/>
  <c r="I18" i="17"/>
  <c r="J17" i="17"/>
  <c r="K16" i="17"/>
  <c r="L16" i="17" s="1"/>
  <c r="D16" i="17"/>
  <c r="C17" i="17"/>
  <c r="I18" i="16"/>
  <c r="J17" i="16"/>
  <c r="E15" i="16"/>
  <c r="F15" i="16" s="1"/>
  <c r="D16" i="16"/>
  <c r="C17" i="16"/>
  <c r="P16" i="16"/>
  <c r="O17" i="16"/>
  <c r="R14" i="16"/>
  <c r="Q15" i="16"/>
  <c r="R15" i="16" s="1"/>
  <c r="K16" i="16"/>
  <c r="L16" i="16" s="1"/>
  <c r="F15" i="15"/>
  <c r="E15" i="15"/>
  <c r="D16" i="15"/>
  <c r="C17" i="15"/>
  <c r="Q16" i="15"/>
  <c r="R16" i="15" s="1"/>
  <c r="O18" i="15"/>
  <c r="P17" i="15"/>
  <c r="K16" i="15"/>
  <c r="L16" i="15" s="1"/>
  <c r="J17" i="15"/>
  <c r="I18" i="15"/>
  <c r="K16" i="14"/>
  <c r="L16" i="14" s="1"/>
  <c r="I18" i="14"/>
  <c r="J17" i="14"/>
  <c r="C18" i="14"/>
  <c r="D17" i="14"/>
  <c r="E16" i="14"/>
  <c r="F16" i="14" s="1"/>
  <c r="P17" i="14"/>
  <c r="O18" i="14"/>
  <c r="Q16" i="14"/>
  <c r="R16" i="14" s="1"/>
  <c r="D18" i="20" l="1"/>
  <c r="C19" i="20"/>
  <c r="E17" i="20"/>
  <c r="F17" i="20" s="1"/>
  <c r="Q17" i="20"/>
  <c r="R17" i="20"/>
  <c r="J18" i="20"/>
  <c r="I19" i="20"/>
  <c r="O19" i="20"/>
  <c r="P18" i="20"/>
  <c r="K17" i="20"/>
  <c r="L17" i="20" s="1"/>
  <c r="K16" i="19"/>
  <c r="L16" i="19" s="1"/>
  <c r="C19" i="19"/>
  <c r="D18" i="19"/>
  <c r="E17" i="19"/>
  <c r="F17" i="19" s="1"/>
  <c r="Q16" i="19"/>
  <c r="R16" i="19"/>
  <c r="J17" i="19"/>
  <c r="I18" i="19"/>
  <c r="P17" i="19"/>
  <c r="O18" i="19"/>
  <c r="P17" i="18"/>
  <c r="O18" i="18"/>
  <c r="J18" i="18"/>
  <c r="I19" i="18"/>
  <c r="Q16" i="18"/>
  <c r="R16" i="18" s="1"/>
  <c r="K17" i="18"/>
  <c r="L17" i="18" s="1"/>
  <c r="F16" i="18"/>
  <c r="E17" i="18"/>
  <c r="F17" i="18" s="1"/>
  <c r="D18" i="18"/>
  <c r="C19" i="18"/>
  <c r="J18" i="17"/>
  <c r="I19" i="17"/>
  <c r="K17" i="17"/>
  <c r="L17" i="17"/>
  <c r="Q17" i="17"/>
  <c r="R17" i="17"/>
  <c r="O19" i="17"/>
  <c r="P18" i="17"/>
  <c r="D17" i="17"/>
  <c r="C18" i="17"/>
  <c r="F16" i="17"/>
  <c r="E16" i="17"/>
  <c r="P17" i="16"/>
  <c r="O18" i="16"/>
  <c r="Q16" i="16"/>
  <c r="R16" i="16" s="1"/>
  <c r="D17" i="16"/>
  <c r="C18" i="16"/>
  <c r="E16" i="16"/>
  <c r="F16" i="16" s="1"/>
  <c r="K17" i="16"/>
  <c r="L17" i="16" s="1"/>
  <c r="I19" i="16"/>
  <c r="J18" i="16"/>
  <c r="Q17" i="15"/>
  <c r="R17" i="15" s="1"/>
  <c r="D17" i="15"/>
  <c r="C18" i="15"/>
  <c r="E16" i="15"/>
  <c r="F16" i="15" s="1"/>
  <c r="I19" i="15"/>
  <c r="J18" i="15"/>
  <c r="O19" i="15"/>
  <c r="P18" i="15"/>
  <c r="L17" i="15"/>
  <c r="K17" i="15"/>
  <c r="K17" i="14"/>
  <c r="L17" i="14" s="1"/>
  <c r="J18" i="14"/>
  <c r="I19" i="14"/>
  <c r="D18" i="14"/>
  <c r="C19" i="14"/>
  <c r="O19" i="14"/>
  <c r="P18" i="14"/>
  <c r="Q17" i="14"/>
  <c r="R17" i="14" s="1"/>
  <c r="E17" i="14"/>
  <c r="F17" i="14" s="1"/>
  <c r="O20" i="20" l="1"/>
  <c r="P19" i="20"/>
  <c r="K18" i="20"/>
  <c r="L18" i="20"/>
  <c r="Q18" i="20"/>
  <c r="R18" i="20"/>
  <c r="J19" i="20"/>
  <c r="I20" i="20"/>
  <c r="D19" i="20"/>
  <c r="C20" i="20"/>
  <c r="E18" i="20"/>
  <c r="F18" i="20"/>
  <c r="K17" i="19"/>
  <c r="L17" i="19" s="1"/>
  <c r="J18" i="19"/>
  <c r="I19" i="19"/>
  <c r="C20" i="19"/>
  <c r="D19" i="19"/>
  <c r="Q17" i="19"/>
  <c r="R17" i="19"/>
  <c r="E18" i="19"/>
  <c r="F18" i="19" s="1"/>
  <c r="P18" i="19"/>
  <c r="O19" i="19"/>
  <c r="C20" i="18"/>
  <c r="D19" i="18"/>
  <c r="K18" i="18"/>
  <c r="L18" i="18" s="1"/>
  <c r="P18" i="18"/>
  <c r="O19" i="18"/>
  <c r="J19" i="18"/>
  <c r="I20" i="18"/>
  <c r="E18" i="18"/>
  <c r="F18" i="18" s="1"/>
  <c r="Q17" i="18"/>
  <c r="R17" i="18" s="1"/>
  <c r="E17" i="17"/>
  <c r="F17" i="17" s="1"/>
  <c r="Q18" i="17"/>
  <c r="R18" i="17" s="1"/>
  <c r="D18" i="17"/>
  <c r="C19" i="17"/>
  <c r="I20" i="17"/>
  <c r="J19" i="17"/>
  <c r="O20" i="17"/>
  <c r="P19" i="17"/>
  <c r="K18" i="17"/>
  <c r="L18" i="17" s="1"/>
  <c r="I20" i="16"/>
  <c r="J19" i="16"/>
  <c r="D18" i="16"/>
  <c r="C19" i="16"/>
  <c r="E17" i="16"/>
  <c r="F17" i="16" s="1"/>
  <c r="P18" i="16"/>
  <c r="O19" i="16"/>
  <c r="K18" i="16"/>
  <c r="L18" i="16" s="1"/>
  <c r="Q17" i="16"/>
  <c r="R17" i="16" s="1"/>
  <c r="R18" i="15"/>
  <c r="Q18" i="15"/>
  <c r="K18" i="15"/>
  <c r="L18" i="15" s="1"/>
  <c r="O20" i="15"/>
  <c r="P19" i="15"/>
  <c r="I20" i="15"/>
  <c r="J19" i="15"/>
  <c r="D18" i="15"/>
  <c r="C19" i="15"/>
  <c r="E17" i="15"/>
  <c r="F17" i="15" s="1"/>
  <c r="J19" i="14"/>
  <c r="I20" i="14"/>
  <c r="K18" i="14"/>
  <c r="L18" i="14" s="1"/>
  <c r="P19" i="14"/>
  <c r="O20" i="14"/>
  <c r="Q18" i="14"/>
  <c r="R18" i="14" s="1"/>
  <c r="C20" i="14"/>
  <c r="D19" i="14"/>
  <c r="E18" i="14"/>
  <c r="F18" i="14" s="1"/>
  <c r="E19" i="20" l="1"/>
  <c r="F19" i="20" s="1"/>
  <c r="K19" i="20"/>
  <c r="L19" i="20" s="1"/>
  <c r="J20" i="20"/>
  <c r="I21" i="20"/>
  <c r="D20" i="20"/>
  <c r="C21" i="20"/>
  <c r="Q19" i="20"/>
  <c r="R19" i="20"/>
  <c r="O21" i="20"/>
  <c r="P20" i="20"/>
  <c r="E19" i="19"/>
  <c r="F19" i="19" s="1"/>
  <c r="C21" i="19"/>
  <c r="D20" i="19"/>
  <c r="P19" i="19"/>
  <c r="O20" i="19"/>
  <c r="J19" i="19"/>
  <c r="I20" i="19"/>
  <c r="K18" i="19"/>
  <c r="L18" i="19" s="1"/>
  <c r="Q18" i="19"/>
  <c r="R18" i="19" s="1"/>
  <c r="J20" i="18"/>
  <c r="I21" i="18"/>
  <c r="K19" i="18"/>
  <c r="L19" i="18" s="1"/>
  <c r="Q18" i="18"/>
  <c r="R18" i="18"/>
  <c r="E19" i="18"/>
  <c r="F19" i="18" s="1"/>
  <c r="P19" i="18"/>
  <c r="O20" i="18"/>
  <c r="D20" i="18"/>
  <c r="C21" i="18"/>
  <c r="O21" i="17"/>
  <c r="P20" i="17"/>
  <c r="J20" i="17"/>
  <c r="I21" i="17"/>
  <c r="D19" i="17"/>
  <c r="C20" i="17"/>
  <c r="Q19" i="17"/>
  <c r="R19" i="17"/>
  <c r="K19" i="17"/>
  <c r="L19" i="17" s="1"/>
  <c r="E18" i="17"/>
  <c r="F18" i="17" s="1"/>
  <c r="Q18" i="16"/>
  <c r="R18" i="16" s="1"/>
  <c r="E18" i="16"/>
  <c r="F18" i="16" s="1"/>
  <c r="P19" i="16"/>
  <c r="O20" i="16"/>
  <c r="D19" i="16"/>
  <c r="C20" i="16"/>
  <c r="K19" i="16"/>
  <c r="L19" i="16" s="1"/>
  <c r="I21" i="16"/>
  <c r="J20" i="16"/>
  <c r="D19" i="15"/>
  <c r="C20" i="15"/>
  <c r="K19" i="15"/>
  <c r="L19" i="15" s="1"/>
  <c r="O21" i="15"/>
  <c r="P20" i="15"/>
  <c r="E18" i="15"/>
  <c r="F18" i="15" s="1"/>
  <c r="I21" i="15"/>
  <c r="J20" i="15"/>
  <c r="Q19" i="15"/>
  <c r="R19" i="15"/>
  <c r="I21" i="14"/>
  <c r="J20" i="14"/>
  <c r="K19" i="14"/>
  <c r="L19" i="14"/>
  <c r="C21" i="14"/>
  <c r="D20" i="14"/>
  <c r="P20" i="14"/>
  <c r="O21" i="14"/>
  <c r="E19" i="14"/>
  <c r="F19" i="14" s="1"/>
  <c r="Q19" i="14"/>
  <c r="R19" i="14" s="1"/>
  <c r="D21" i="20" l="1"/>
  <c r="C22" i="20"/>
  <c r="E20" i="20"/>
  <c r="F20" i="20" s="1"/>
  <c r="K20" i="20"/>
  <c r="L20" i="20" s="1"/>
  <c r="O22" i="20"/>
  <c r="P21" i="20"/>
  <c r="J21" i="20"/>
  <c r="I22" i="20"/>
  <c r="Q20" i="20"/>
  <c r="R20" i="20" s="1"/>
  <c r="P20" i="19"/>
  <c r="O21" i="19"/>
  <c r="E20" i="19"/>
  <c r="F20" i="19" s="1"/>
  <c r="Q19" i="19"/>
  <c r="R19" i="19" s="1"/>
  <c r="J20" i="19"/>
  <c r="I21" i="19"/>
  <c r="K19" i="19"/>
  <c r="L19" i="19" s="1"/>
  <c r="C22" i="19"/>
  <c r="D21" i="19"/>
  <c r="Q19" i="18"/>
  <c r="R19" i="18" s="1"/>
  <c r="E20" i="18"/>
  <c r="F20" i="18" s="1"/>
  <c r="P20" i="18"/>
  <c r="O21" i="18"/>
  <c r="J21" i="18"/>
  <c r="I22" i="18"/>
  <c r="C22" i="18"/>
  <c r="D21" i="18"/>
  <c r="K20" i="18"/>
  <c r="L20" i="18" s="1"/>
  <c r="D20" i="17"/>
  <c r="C21" i="17"/>
  <c r="K20" i="17"/>
  <c r="L20" i="17" s="1"/>
  <c r="J21" i="17"/>
  <c r="I22" i="17"/>
  <c r="Q20" i="17"/>
  <c r="R20" i="17" s="1"/>
  <c r="E19" i="17"/>
  <c r="F19" i="17" s="1"/>
  <c r="O22" i="17"/>
  <c r="P21" i="17"/>
  <c r="D20" i="16"/>
  <c r="C21" i="16"/>
  <c r="P20" i="16"/>
  <c r="O21" i="16"/>
  <c r="I22" i="16"/>
  <c r="J21" i="16"/>
  <c r="E19" i="16"/>
  <c r="F19" i="16" s="1"/>
  <c r="Q19" i="16"/>
  <c r="R19" i="16" s="1"/>
  <c r="K20" i="16"/>
  <c r="L20" i="16" s="1"/>
  <c r="K20" i="15"/>
  <c r="L20" i="15" s="1"/>
  <c r="E19" i="15"/>
  <c r="F19" i="15" s="1"/>
  <c r="Q20" i="15"/>
  <c r="R20" i="15" s="1"/>
  <c r="J21" i="15"/>
  <c r="I22" i="15"/>
  <c r="O22" i="15"/>
  <c r="P21" i="15"/>
  <c r="D20" i="15"/>
  <c r="C21" i="15"/>
  <c r="K20" i="14"/>
  <c r="L20" i="14" s="1"/>
  <c r="I22" i="14"/>
  <c r="J21" i="14"/>
  <c r="O22" i="14"/>
  <c r="P21" i="14"/>
  <c r="E20" i="14"/>
  <c r="F20" i="14" s="1"/>
  <c r="Q20" i="14"/>
  <c r="R20" i="14" s="1"/>
  <c r="D21" i="14"/>
  <c r="C22" i="14"/>
  <c r="K21" i="20" l="1"/>
  <c r="L21" i="20" s="1"/>
  <c r="J22" i="20"/>
  <c r="I23" i="20"/>
  <c r="Q21" i="20"/>
  <c r="R21" i="20" s="1"/>
  <c r="D22" i="20"/>
  <c r="C23" i="20"/>
  <c r="O23" i="20"/>
  <c r="P22" i="20"/>
  <c r="E21" i="20"/>
  <c r="F21" i="20" s="1"/>
  <c r="J21" i="19"/>
  <c r="I22" i="19"/>
  <c r="K20" i="19"/>
  <c r="L20" i="19" s="1"/>
  <c r="P21" i="19"/>
  <c r="O22" i="19"/>
  <c r="C23" i="19"/>
  <c r="D22" i="19"/>
  <c r="E21" i="19"/>
  <c r="F21" i="19" s="1"/>
  <c r="Q20" i="19"/>
  <c r="R20" i="19"/>
  <c r="D22" i="18"/>
  <c r="C23" i="18"/>
  <c r="E21" i="18"/>
  <c r="F21" i="18" s="1"/>
  <c r="K21" i="18"/>
  <c r="L21" i="18" s="1"/>
  <c r="P21" i="18"/>
  <c r="O22" i="18"/>
  <c r="J22" i="18"/>
  <c r="I23" i="18"/>
  <c r="Q20" i="18"/>
  <c r="R20" i="18"/>
  <c r="Q21" i="17"/>
  <c r="R21" i="17"/>
  <c r="O23" i="17"/>
  <c r="P22" i="17"/>
  <c r="K21" i="17"/>
  <c r="L21" i="17" s="1"/>
  <c r="D21" i="17"/>
  <c r="C22" i="17"/>
  <c r="I23" i="17"/>
  <c r="J22" i="17"/>
  <c r="E20" i="17"/>
  <c r="F20" i="17" s="1"/>
  <c r="K21" i="16"/>
  <c r="L21" i="16" s="1"/>
  <c r="I23" i="16"/>
  <c r="J22" i="16"/>
  <c r="D21" i="16"/>
  <c r="C22" i="16"/>
  <c r="P21" i="16"/>
  <c r="O22" i="16"/>
  <c r="Q20" i="16"/>
  <c r="R20" i="16" s="1"/>
  <c r="E20" i="16"/>
  <c r="F20" i="16" s="1"/>
  <c r="Q21" i="15"/>
  <c r="R21" i="15" s="1"/>
  <c r="E20" i="15"/>
  <c r="F20" i="15" s="1"/>
  <c r="K21" i="15"/>
  <c r="L21" i="15" s="1"/>
  <c r="O23" i="15"/>
  <c r="P22" i="15"/>
  <c r="D21" i="15"/>
  <c r="C22" i="15"/>
  <c r="J22" i="15"/>
  <c r="I23" i="15"/>
  <c r="J22" i="14"/>
  <c r="I23" i="14"/>
  <c r="K21" i="14"/>
  <c r="L21" i="14" s="1"/>
  <c r="C23" i="14"/>
  <c r="D22" i="14"/>
  <c r="Q21" i="14"/>
  <c r="R21" i="14" s="1"/>
  <c r="E21" i="14"/>
  <c r="F21" i="14" s="1"/>
  <c r="P22" i="14"/>
  <c r="O23" i="14"/>
  <c r="Q22" i="20" l="1"/>
  <c r="R22" i="20" s="1"/>
  <c r="D23" i="20"/>
  <c r="C24" i="20"/>
  <c r="D24" i="20" s="1"/>
  <c r="J23" i="20"/>
  <c r="I24" i="20"/>
  <c r="J24" i="20" s="1"/>
  <c r="O24" i="20"/>
  <c r="P24" i="20" s="1"/>
  <c r="P23" i="20"/>
  <c r="E22" i="20"/>
  <c r="F22" i="20" s="1"/>
  <c r="K22" i="20"/>
  <c r="L22" i="20"/>
  <c r="C24" i="19"/>
  <c r="D24" i="19" s="1"/>
  <c r="D23" i="19"/>
  <c r="P22" i="19"/>
  <c r="O23" i="19"/>
  <c r="J22" i="19"/>
  <c r="I23" i="19"/>
  <c r="E22" i="19"/>
  <c r="F22" i="19" s="1"/>
  <c r="Q21" i="19"/>
  <c r="R21" i="19"/>
  <c r="K21" i="19"/>
  <c r="L21" i="19" s="1"/>
  <c r="J23" i="18"/>
  <c r="I24" i="18"/>
  <c r="J24" i="18" s="1"/>
  <c r="K22" i="18"/>
  <c r="L22" i="18" s="1"/>
  <c r="P22" i="18"/>
  <c r="O23" i="18"/>
  <c r="C24" i="18"/>
  <c r="D24" i="18" s="1"/>
  <c r="D23" i="18"/>
  <c r="Q21" i="18"/>
  <c r="R21" i="18" s="1"/>
  <c r="E22" i="18"/>
  <c r="F22" i="18" s="1"/>
  <c r="J23" i="17"/>
  <c r="I24" i="17"/>
  <c r="J24" i="17" s="1"/>
  <c r="K22" i="17"/>
  <c r="L22" i="17" s="1"/>
  <c r="D22" i="17"/>
  <c r="C23" i="17"/>
  <c r="E21" i="17"/>
  <c r="F21" i="17" s="1"/>
  <c r="Q22" i="17"/>
  <c r="R22" i="17" s="1"/>
  <c r="O24" i="17"/>
  <c r="P24" i="17" s="1"/>
  <c r="P23" i="17"/>
  <c r="E21" i="16"/>
  <c r="F21" i="16" s="1"/>
  <c r="P22" i="16"/>
  <c r="O23" i="16"/>
  <c r="Q21" i="16"/>
  <c r="R21" i="16" s="1"/>
  <c r="K22" i="16"/>
  <c r="L22" i="16" s="1"/>
  <c r="D22" i="16"/>
  <c r="C23" i="16"/>
  <c r="I24" i="16"/>
  <c r="J24" i="16" s="1"/>
  <c r="J23" i="16"/>
  <c r="E21" i="15"/>
  <c r="F21" i="15" s="1"/>
  <c r="K22" i="15"/>
  <c r="L22" i="15" s="1"/>
  <c r="I24" i="15"/>
  <c r="J24" i="15" s="1"/>
  <c r="J23" i="15"/>
  <c r="O24" i="15"/>
  <c r="P24" i="15" s="1"/>
  <c r="P23" i="15"/>
  <c r="D22" i="15"/>
  <c r="C23" i="15"/>
  <c r="Q22" i="15"/>
  <c r="R22" i="15" s="1"/>
  <c r="I24" i="14"/>
  <c r="J24" i="14" s="1"/>
  <c r="J25" i="14" s="1"/>
  <c r="J23" i="14"/>
  <c r="K22" i="14"/>
  <c r="L22" i="14" s="1"/>
  <c r="Q22" i="14"/>
  <c r="R22" i="14" s="1"/>
  <c r="E22" i="14"/>
  <c r="F22" i="14" s="1"/>
  <c r="P23" i="14"/>
  <c r="O24" i="14"/>
  <c r="P24" i="14" s="1"/>
  <c r="C24" i="14"/>
  <c r="D24" i="14" s="1"/>
  <c r="D23" i="14"/>
  <c r="Q23" i="20" l="1"/>
  <c r="R23" i="20"/>
  <c r="K24" i="20"/>
  <c r="L24" i="20"/>
  <c r="J25" i="20"/>
  <c r="Q24" i="20"/>
  <c r="Q25" i="20" s="1"/>
  <c r="R24" i="20"/>
  <c r="P25" i="20"/>
  <c r="R25" i="20" s="1"/>
  <c r="K23" i="20"/>
  <c r="L23" i="20" s="1"/>
  <c r="E24" i="20"/>
  <c r="D25" i="20"/>
  <c r="E23" i="20"/>
  <c r="F23" i="20" s="1"/>
  <c r="J23" i="19"/>
  <c r="I24" i="19"/>
  <c r="J24" i="19" s="1"/>
  <c r="P23" i="19"/>
  <c r="O24" i="19"/>
  <c r="P24" i="19" s="1"/>
  <c r="E23" i="19"/>
  <c r="F23" i="19" s="1"/>
  <c r="K22" i="19"/>
  <c r="L22" i="19" s="1"/>
  <c r="Q22" i="19"/>
  <c r="R22" i="19" s="1"/>
  <c r="E24" i="19"/>
  <c r="E25" i="19" s="1"/>
  <c r="D25" i="19"/>
  <c r="E23" i="18"/>
  <c r="F23" i="18" s="1"/>
  <c r="E24" i="18"/>
  <c r="E25" i="18" s="1"/>
  <c r="D25" i="18"/>
  <c r="F25" i="18" s="1"/>
  <c r="Q22" i="18"/>
  <c r="R22" i="18"/>
  <c r="K24" i="18"/>
  <c r="J25" i="18"/>
  <c r="P23" i="18"/>
  <c r="O24" i="18"/>
  <c r="P24" i="18" s="1"/>
  <c r="K23" i="18"/>
  <c r="L23" i="18" s="1"/>
  <c r="Q23" i="17"/>
  <c r="R23" i="17" s="1"/>
  <c r="D23" i="17"/>
  <c r="C24" i="17"/>
  <c r="D24" i="17" s="1"/>
  <c r="K24" i="17"/>
  <c r="J25" i="17"/>
  <c r="Q24" i="17"/>
  <c r="Q25" i="17" s="1"/>
  <c r="R24" i="17"/>
  <c r="P25" i="17"/>
  <c r="R25" i="17" s="1"/>
  <c r="E22" i="17"/>
  <c r="F22" i="17" s="1"/>
  <c r="K23" i="17"/>
  <c r="L23" i="17" s="1"/>
  <c r="K23" i="16"/>
  <c r="L23" i="16" s="1"/>
  <c r="E22" i="16"/>
  <c r="F22" i="16" s="1"/>
  <c r="D23" i="16"/>
  <c r="C24" i="16"/>
  <c r="D24" i="16" s="1"/>
  <c r="P23" i="16"/>
  <c r="O24" i="16"/>
  <c r="P24" i="16" s="1"/>
  <c r="K24" i="16"/>
  <c r="K25" i="16" s="1"/>
  <c r="L24" i="16"/>
  <c r="J25" i="16"/>
  <c r="L25" i="16" s="1"/>
  <c r="Q22" i="16"/>
  <c r="R22" i="16" s="1"/>
  <c r="Q23" i="15"/>
  <c r="R23" i="15" s="1"/>
  <c r="D23" i="15"/>
  <c r="C24" i="15"/>
  <c r="D24" i="15" s="1"/>
  <c r="K23" i="15"/>
  <c r="L23" i="15" s="1"/>
  <c r="E22" i="15"/>
  <c r="F22" i="15" s="1"/>
  <c r="K24" i="15"/>
  <c r="K25" i="15" s="1"/>
  <c r="J25" i="15"/>
  <c r="R24" i="15"/>
  <c r="Q24" i="15"/>
  <c r="Q25" i="15" s="1"/>
  <c r="P25" i="15"/>
  <c r="R25" i="15" s="1"/>
  <c r="K23" i="14"/>
  <c r="L23" i="14" s="1"/>
  <c r="K24" i="14"/>
  <c r="E23" i="14"/>
  <c r="F23" i="14" s="1"/>
  <c r="Q24" i="14"/>
  <c r="P25" i="14"/>
  <c r="E24" i="14"/>
  <c r="E25" i="14" s="1"/>
  <c r="D25" i="14"/>
  <c r="Q23" i="14"/>
  <c r="R23" i="14" s="1"/>
  <c r="E25" i="20" l="1"/>
  <c r="F24" i="20"/>
  <c r="K25" i="20"/>
  <c r="L25" i="20"/>
  <c r="F25" i="20"/>
  <c r="K24" i="19"/>
  <c r="J25" i="19"/>
  <c r="F24" i="19"/>
  <c r="Q24" i="19"/>
  <c r="R24" i="19"/>
  <c r="P25" i="19"/>
  <c r="Q23" i="19"/>
  <c r="R23" i="19"/>
  <c r="F25" i="19"/>
  <c r="K23" i="19"/>
  <c r="L23" i="19" s="1"/>
  <c r="K25" i="18"/>
  <c r="L25" i="18"/>
  <c r="L24" i="18"/>
  <c r="Q23" i="18"/>
  <c r="R23" i="18" s="1"/>
  <c r="F24" i="18"/>
  <c r="Q24" i="18"/>
  <c r="Q25" i="18" s="1"/>
  <c r="R24" i="18"/>
  <c r="P25" i="18"/>
  <c r="R25" i="18" s="1"/>
  <c r="K25" i="17"/>
  <c r="L25" i="17" s="1"/>
  <c r="E24" i="17"/>
  <c r="D25" i="17"/>
  <c r="L24" i="17"/>
  <c r="E23" i="17"/>
  <c r="F23" i="17" s="1"/>
  <c r="Q24" i="16"/>
  <c r="P25" i="16"/>
  <c r="E24" i="16"/>
  <c r="F24" i="16" s="1"/>
  <c r="D25" i="16"/>
  <c r="Q23" i="16"/>
  <c r="R23" i="16" s="1"/>
  <c r="E23" i="16"/>
  <c r="F23" i="16" s="1"/>
  <c r="L25" i="15"/>
  <c r="L24" i="15"/>
  <c r="E23" i="15"/>
  <c r="F23" i="15" s="1"/>
  <c r="E24" i="15"/>
  <c r="E25" i="15" s="1"/>
  <c r="D25" i="15"/>
  <c r="F25" i="15" s="1"/>
  <c r="L24" i="14"/>
  <c r="K25" i="14"/>
  <c r="L25" i="14" s="1"/>
  <c r="F25" i="14"/>
  <c r="F24" i="14"/>
  <c r="Q25" i="14"/>
  <c r="R25" i="14" s="1"/>
  <c r="R24" i="14"/>
  <c r="Q25" i="19" l="1"/>
  <c r="R25" i="19" s="1"/>
  <c r="K25" i="19"/>
  <c r="L25" i="19" s="1"/>
  <c r="L24" i="19"/>
  <c r="E25" i="17"/>
  <c r="F25" i="17" s="1"/>
  <c r="F24" i="17"/>
  <c r="Q25" i="16"/>
  <c r="E25" i="16"/>
  <c r="F25" i="16" s="1"/>
  <c r="R25" i="16"/>
  <c r="R24" i="16"/>
  <c r="F24" i="15"/>
</calcChain>
</file>

<file path=xl/sharedStrings.xml><?xml version="1.0" encoding="utf-8"?>
<sst xmlns="http://schemas.openxmlformats.org/spreadsheetml/2006/main" count="476" uniqueCount="29">
  <si>
    <t>課税対象額</t>
    <rPh sb="0" eb="5">
      <t>カゼイタイショウガク</t>
    </rPh>
    <phoneticPr fontId="2"/>
  </si>
  <si>
    <t>年度</t>
    <rPh sb="0" eb="2">
      <t>ネンド</t>
    </rPh>
    <phoneticPr fontId="2"/>
  </si>
  <si>
    <t>1年目</t>
    <rPh sb="1" eb="3">
      <t>ネンメ</t>
    </rPh>
    <phoneticPr fontId="2"/>
  </si>
  <si>
    <t>取得価額</t>
    <rPh sb="0" eb="4">
      <t>シュトクカガク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</si>
  <si>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</si>
  <si>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</si>
  <si>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4年目</t>
    <rPh sb="1" eb="3">
      <t>ネンメ</t>
    </rPh>
    <phoneticPr fontId="2"/>
  </si>
  <si>
    <t>5年目</t>
    <rPh sb="1" eb="3">
      <t>ネンメ</t>
    </rPh>
    <phoneticPr fontId="2"/>
  </si>
  <si>
    <t>6年目</t>
    <rPh sb="1" eb="3">
      <t>ネンメ</t>
    </rPh>
    <phoneticPr fontId="2"/>
  </si>
  <si>
    <t>7年目</t>
    <rPh sb="1" eb="3">
      <t>ネンメ</t>
    </rPh>
    <phoneticPr fontId="2"/>
  </si>
  <si>
    <t>8年目</t>
    <rPh sb="1" eb="3">
      <t>ネンメ</t>
    </rPh>
    <phoneticPr fontId="2"/>
  </si>
  <si>
    <t>9年目</t>
    <rPh sb="1" eb="3">
      <t>ネンメ</t>
    </rPh>
    <phoneticPr fontId="2"/>
  </si>
  <si>
    <t>10年目</t>
    <rPh sb="2" eb="4">
      <t>ネンメ</t>
    </rPh>
    <phoneticPr fontId="2"/>
  </si>
  <si>
    <t>耐用年数</t>
    <rPh sb="0" eb="4">
      <t>タイヨウネンスウ</t>
    </rPh>
    <phoneticPr fontId="2"/>
  </si>
  <si>
    <t>償却率</t>
    <rPh sb="0" eb="3">
      <t>ショウキャクリツ</t>
    </rPh>
    <phoneticPr fontId="2"/>
  </si>
  <si>
    <t>償却資産税率</t>
    <rPh sb="0" eb="5">
      <t>ショウキャクシサンゼイ</t>
    </rPh>
    <rPh sb="5" eb="6">
      <t>リツ</t>
    </rPh>
    <phoneticPr fontId="2"/>
  </si>
  <si>
    <t>税額</t>
    <rPh sb="0" eb="2">
      <t>ゼイガク</t>
    </rPh>
    <phoneticPr fontId="2"/>
  </si>
  <si>
    <t>11年目</t>
    <rPh sb="2" eb="4">
      <t>ネンメ</t>
    </rPh>
    <phoneticPr fontId="2"/>
  </si>
  <si>
    <t>12年目</t>
    <rPh sb="2" eb="4">
      <t>ネンメ</t>
    </rPh>
    <phoneticPr fontId="2"/>
  </si>
  <si>
    <t>13年目</t>
    <rPh sb="2" eb="4">
      <t>ネンメ</t>
    </rPh>
    <phoneticPr fontId="2"/>
  </si>
  <si>
    <t>14年目</t>
    <rPh sb="2" eb="4">
      <t>ネンメ</t>
    </rPh>
    <phoneticPr fontId="2"/>
  </si>
  <si>
    <t>5%相当額</t>
    <rPh sb="2" eb="5">
      <t>ソウトウガク</t>
    </rPh>
    <phoneticPr fontId="2"/>
  </si>
  <si>
    <t>節税額</t>
    <rPh sb="0" eb="3">
      <t>セツゼイガク</t>
    </rPh>
    <phoneticPr fontId="2"/>
  </si>
  <si>
    <t>◯3年間 固定資産税が1/2になる場合の節税額</t>
    <rPh sb="2" eb="4">
      <t>ネンカン</t>
    </rPh>
    <rPh sb="5" eb="10">
      <t>コテイシサンゼイ</t>
    </rPh>
    <rPh sb="17" eb="19">
      <t>バアイ</t>
    </rPh>
    <rPh sb="20" eb="23">
      <t>セツゼイガク</t>
    </rPh>
    <phoneticPr fontId="2"/>
  </si>
  <si>
    <t>合計値</t>
    <rPh sb="0" eb="3">
      <t>ゴウケイチ</t>
    </rPh>
    <phoneticPr fontId="2"/>
  </si>
  <si>
    <t>税額
(1/2の場合)</t>
    <rPh sb="0" eb="2">
      <t>ゼイガク</t>
    </rPh>
    <rPh sb="8" eb="10">
      <t>バアイ</t>
    </rPh>
    <phoneticPr fontId="2"/>
  </si>
  <si>
    <t>税額
(1/3の場合)</t>
    <rPh sb="0" eb="2">
      <t>ゼイガク</t>
    </rPh>
    <rPh sb="8" eb="10">
      <t>バアイ</t>
    </rPh>
    <phoneticPr fontId="2"/>
  </si>
  <si>
    <t>◯5年間 固定資産税が1/3になる場合の節税額（賃上げ表明）</t>
    <rPh sb="2" eb="4">
      <t>ネンカン</t>
    </rPh>
    <rPh sb="5" eb="10">
      <t>コテイシサンゼイ</t>
    </rPh>
    <rPh sb="17" eb="19">
      <t>バアイ</t>
    </rPh>
    <rPh sb="20" eb="23">
      <t>セツゼイガク</t>
    </rPh>
    <rPh sb="24" eb="26">
      <t>チンア</t>
    </rPh>
    <rPh sb="27" eb="29">
      <t>ヒョウメイ</t>
    </rPh>
    <phoneticPr fontId="2"/>
  </si>
  <si>
    <t>◯4間 固定資産税が1/3になる場合の節税額（賃上げ表明）</t>
    <rPh sb="2" eb="3">
      <t>ケン</t>
    </rPh>
    <rPh sb="4" eb="9">
      <t>コテイシサンゼイ</t>
    </rPh>
    <rPh sb="16" eb="18">
      <t>バアイ</t>
    </rPh>
    <rPh sb="19" eb="22">
      <t>セツゼイガク</t>
    </rPh>
    <rPh sb="23" eb="25">
      <t>チンア</t>
    </rPh>
    <rPh sb="26" eb="28">
      <t>ヒョウメイ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</si>
</sst>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;[Red]\-#,##0.000"/>
    <numFmt numFmtId="177" formatCode="0.0%"/>
  </numFmts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38" fontId="3" fillId="2" borderId="0" xfId="1" applyFont="1" applyFill="1" applyAlignment="1"/>
    <xf numFmtId="176" fontId="3" fillId="2" borderId="0" xfId="1" applyNumberFormat="1" applyFont="1" applyFill="1" applyAlignment="1"/>
    <xf numFmtId="177" fontId="3" fillId="2" borderId="0" xfId="2" applyNumberFormat="1" applyFont="1" applyFill="1" applyAlignment="1"/>
    <xf numFmtId="38" fontId="3" fillId="2" borderId="1" xfId="1" applyFont="1" applyFill="1" applyBorder="1" applyAlignment="1"/>
    <xf numFmtId="38" fontId="4" fillId="3" borderId="1" xfId="1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 wrapText="1"/>
    </xf>
    <xf numFmtId="38" fontId="3" fillId="2" borderId="0" xfId="1" applyFont="1" applyFill="1" applyAlignment="1">
      <alignment vertical="center"/>
    </xf>
    <xf numFmtId="38" fontId="5" fillId="2" borderId="0" xfId="1" applyFont="1" applyFill="1" applyAlignment="1"/>
    <xf numFmtId="38" fontId="5" fillId="4" borderId="1" xfId="1" applyFont="1" applyFill="1" applyBorder="1" applyAlignment="1">
      <alignment horizontal="center"/>
    </xf>
    <xf numFmtId="38" fontId="5" fillId="4" borderId="1" xfId="1" applyFont="1" applyFill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681B7-F7CC-4786-8751-CCECE53B8870}">
  <dimension ref="B2:R25"/>
  <sheetViews>
    <sheetView tabSelected="1" workbookViewId="0">
      <selection activeCell="B16" sqref="B16"/>
    </sheetView>
  </sheetViews>
  <sheetFormatPr defaultRowHeight="15.75"/>
  <cols>
    <col min="1" max="1" width="4.875" style="1" customWidth="1"/>
    <col min="2" max="2" width="9.875" style="1" customWidth="1"/>
    <col min="3" max="3" width="12.125" style="1" customWidth="1"/>
    <col min="4" max="4" width="10.625" style="1" customWidth="1"/>
    <col min="5" max="5" width="14" style="1" customWidth="1"/>
    <col min="6" max="6" width="13.125" style="1" customWidth="1"/>
    <col min="7" max="8" width="9" style="1"/>
    <col min="9" max="9" width="10.875" style="1" bestFit="1" customWidth="1"/>
    <col min="10" max="10" width="11.5" style="1" customWidth="1"/>
    <col min="11" max="11" width="11.875" style="1" customWidth="1"/>
    <col min="12" max="12" width="11.5" style="1" customWidth="1"/>
    <col min="13" max="14" width="9" style="1"/>
    <col min="15" max="15" width="10.875" style="1" bestFit="1" customWidth="1"/>
    <col min="16" max="16" width="11.5" style="1" customWidth="1"/>
    <col min="17" max="17" width="11.875" style="1" customWidth="1"/>
    <col min="18" max="18" width="11.5" style="1" customWidth="1"/>
    <col min="19" max="16384" width="9" style="1"/>
  </cols>
  <sheetData>
    <row r="2" spans="2:18">
      <c r="B2" s="1" t="s">
        <v>3</v>
      </c>
      <c r="C2" s="1">
        <v>1000000</v>
      </c>
    </row>
    <row r="3" spans="2:18">
      <c r="B3" s="1" t="s">
        <v>13</v>
      </c>
      <c r="C3" s="1">
        <v>10</v>
      </c>
    </row>
    <row r="4" spans="2:18">
      <c r="B4" s="1" t="s">
        <v>14</v>
      </c>
      <c r="C4" s="2">
        <v>0.20599999999999999</v>
      </c>
    </row>
    <row r="5" spans="2:18">
      <c r="B5" s="1" t="s">
        <v>21</v>
      </c>
      <c r="C5" s="1">
        <f>C2*5%</f>
        <v>50000</v>
      </c>
    </row>
    <row r="6" spans="2:18">
      <c r="B6" s="1" t="s">
        <v>15</v>
      </c>
      <c r="C6" s="3">
        <v>1.4E-2</v>
      </c>
    </row>
    <row r="7" spans="2:18">
      <c r="C7" s="2"/>
    </row>
    <row r="8" spans="2:18">
      <c r="C8" s="2"/>
    </row>
    <row r="9" spans="2:18">
      <c r="B9" s="8" t="s">
        <v>23</v>
      </c>
      <c r="H9" s="8" t="s">
        <v>28</v>
      </c>
      <c r="N9" s="8" t="s">
        <v>27</v>
      </c>
    </row>
    <row r="10" spans="2:18" s="7" customFormat="1" ht="31.5">
      <c r="B10" s="5" t="s">
        <v>1</v>
      </c>
      <c r="C10" s="5" t="s">
        <v>0</v>
      </c>
      <c r="D10" s="5" t="s">
        <v>16</v>
      </c>
      <c r="E10" s="6" t="s">
        <v>25</v>
      </c>
      <c r="F10" s="5" t="s">
        <v>22</v>
      </c>
      <c r="H10" s="5" t="s">
        <v>1</v>
      </c>
      <c r="I10" s="5" t="s">
        <v>0</v>
      </c>
      <c r="J10" s="5" t="s">
        <v>16</v>
      </c>
      <c r="K10" s="6" t="s">
        <v>26</v>
      </c>
      <c r="L10" s="5" t="s">
        <v>22</v>
      </c>
      <c r="N10" s="5" t="s">
        <v>1</v>
      </c>
      <c r="O10" s="5" t="s">
        <v>0</v>
      </c>
      <c r="P10" s="5" t="s">
        <v>16</v>
      </c>
      <c r="Q10" s="6" t="s">
        <v>26</v>
      </c>
      <c r="R10" s="5" t="s">
        <v>22</v>
      </c>
    </row>
    <row r="11" spans="2:18">
      <c r="B11" s="4" t="s">
        <v>2</v>
      </c>
      <c r="C11" s="4">
        <f>C2-(C2*C4/2)</f>
        <v>897000</v>
      </c>
      <c r="D11" s="4">
        <f t="shared" ref="D11:D24" si="0">C11*$C$6</f>
        <v>12558</v>
      </c>
      <c r="E11" s="4">
        <f>D11/2</f>
        <v>6279</v>
      </c>
      <c r="F11" s="4">
        <f>D11-E11</f>
        <v>6279</v>
      </c>
      <c r="H11" s="4" t="s">
        <v>2</v>
      </c>
      <c r="I11" s="4">
        <f>C2-(C2*C4/2)</f>
        <v>897000</v>
      </c>
      <c r="J11" s="4">
        <f t="shared" ref="J11:J24" si="1">I11*$C$6</f>
        <v>12558</v>
      </c>
      <c r="K11" s="4">
        <f>J11/3</f>
        <v>4186</v>
      </c>
      <c r="L11" s="4">
        <f>J11-K11</f>
        <v>8372</v>
      </c>
      <c r="N11" s="4" t="s">
        <v>2</v>
      </c>
      <c r="O11" s="4">
        <f>C2-(C2*C4/2)</f>
        <v>897000</v>
      </c>
      <c r="P11" s="4">
        <f t="shared" ref="P11:P24" si="2">O11*$C$6</f>
        <v>12558</v>
      </c>
      <c r="Q11" s="4">
        <f>P11/3</f>
        <v>4186</v>
      </c>
      <c r="R11" s="4">
        <f>P11-Q11</f>
        <v>8372</v>
      </c>
    </row>
    <row r="12" spans="2:18">
      <c r="B12" s="4" t="s">
        <v>4</v>
      </c>
      <c r="C12" s="4">
        <f>IF(C11-(C11*$C$4)&gt;$C$5,C11-(C11*$C$4),$C$5)</f>
        <v>712218</v>
      </c>
      <c r="D12" s="4">
        <f t="shared" si="0"/>
        <v>9971.0519999999997</v>
      </c>
      <c r="E12" s="4">
        <f>D12/2</f>
        <v>4985.5259999999998</v>
      </c>
      <c r="F12" s="4">
        <f t="shared" ref="F12:F24" si="3">D12-E12</f>
        <v>4985.5259999999998</v>
      </c>
      <c r="H12" s="4" t="s">
        <v>4</v>
      </c>
      <c r="I12" s="4">
        <f t="shared" ref="I12:I24" si="4">IF(I11-(I11*$C$4)&gt;$C$5,I11-(I11*$C$4),$C$5)</f>
        <v>712218</v>
      </c>
      <c r="J12" s="4">
        <f t="shared" si="1"/>
        <v>9971.0519999999997</v>
      </c>
      <c r="K12" s="4">
        <f>J12/3</f>
        <v>3323.6839999999997</v>
      </c>
      <c r="L12" s="4">
        <f t="shared" ref="L12:L24" si="5">J12-K12</f>
        <v>6647.3680000000004</v>
      </c>
      <c r="N12" s="4" t="s">
        <v>4</v>
      </c>
      <c r="O12" s="4">
        <f t="shared" ref="O12:O24" si="6">IF(O11-(O11*$C$4)&gt;$C$5,O11-(O11*$C$4),$C$5)</f>
        <v>712218</v>
      </c>
      <c r="P12" s="4">
        <f t="shared" si="2"/>
        <v>9971.0519999999997</v>
      </c>
      <c r="Q12" s="4">
        <f>P12/3</f>
        <v>3323.6839999999997</v>
      </c>
      <c r="R12" s="4">
        <f t="shared" ref="R12:R24" si="7">P12-Q12</f>
        <v>6647.3680000000004</v>
      </c>
    </row>
    <row r="13" spans="2:18">
      <c r="B13" s="4" t="s">
        <v>5</v>
      </c>
      <c r="C13" s="4">
        <f t="shared" ref="C13:C24" si="8">IF(C12-(C12*$C$4)&gt;$C$5,C12-(C12*$C$4),$C$5)</f>
        <v>565501.09199999995</v>
      </c>
      <c r="D13" s="4">
        <f t="shared" si="0"/>
        <v>7917.0152879999996</v>
      </c>
      <c r="E13" s="4">
        <f>D13/2</f>
        <v>3958.5076439999998</v>
      </c>
      <c r="F13" s="4">
        <f t="shared" si="3"/>
        <v>3958.5076439999998</v>
      </c>
      <c r="H13" s="4" t="s">
        <v>5</v>
      </c>
      <c r="I13" s="4">
        <f t="shared" si="4"/>
        <v>565501.09199999995</v>
      </c>
      <c r="J13" s="4">
        <f t="shared" si="1"/>
        <v>7917.0152879999996</v>
      </c>
      <c r="K13" s="4">
        <f>J13/3</f>
        <v>2639.0050959999999</v>
      </c>
      <c r="L13" s="4">
        <f t="shared" si="5"/>
        <v>5278.0101919999997</v>
      </c>
      <c r="N13" s="4" t="s">
        <v>5</v>
      </c>
      <c r="O13" s="4">
        <f t="shared" si="6"/>
        <v>565501.09199999995</v>
      </c>
      <c r="P13" s="4">
        <f t="shared" si="2"/>
        <v>7917.0152879999996</v>
      </c>
      <c r="Q13" s="4">
        <f>P13/3</f>
        <v>2639.0050959999999</v>
      </c>
      <c r="R13" s="4">
        <f t="shared" si="7"/>
        <v>5278.0101919999997</v>
      </c>
    </row>
    <row r="14" spans="2:18">
      <c r="B14" s="4" t="s">
        <v>6</v>
      </c>
      <c r="C14" s="4">
        <f t="shared" si="8"/>
        <v>449007.86704799999</v>
      </c>
      <c r="D14" s="4">
        <f t="shared" si="0"/>
        <v>6286.1101386720002</v>
      </c>
      <c r="E14" s="4">
        <f t="shared" ref="E14:E24" si="9">D14</f>
        <v>6286.1101386720002</v>
      </c>
      <c r="F14" s="4">
        <f t="shared" si="3"/>
        <v>0</v>
      </c>
      <c r="H14" s="4" t="s">
        <v>6</v>
      </c>
      <c r="I14" s="4">
        <f t="shared" si="4"/>
        <v>449007.86704799999</v>
      </c>
      <c r="J14" s="4">
        <f t="shared" si="1"/>
        <v>6286.1101386720002</v>
      </c>
      <c r="K14" s="4">
        <f>J14/3</f>
        <v>2095.3700462239999</v>
      </c>
      <c r="L14" s="4">
        <f t="shared" si="5"/>
        <v>4190.7400924480007</v>
      </c>
      <c r="N14" s="4" t="s">
        <v>6</v>
      </c>
      <c r="O14" s="4">
        <f t="shared" si="6"/>
        <v>449007.86704799999</v>
      </c>
      <c r="P14" s="4">
        <f t="shared" si="2"/>
        <v>6286.1101386720002</v>
      </c>
      <c r="Q14" s="4">
        <f>P14/3</f>
        <v>2095.3700462239999</v>
      </c>
      <c r="R14" s="4">
        <f t="shared" si="7"/>
        <v>4190.7400924480007</v>
      </c>
    </row>
    <row r="15" spans="2:18">
      <c r="B15" s="4" t="s">
        <v>7</v>
      </c>
      <c r="C15" s="4">
        <f t="shared" si="8"/>
        <v>356512.24643611198</v>
      </c>
      <c r="D15" s="4">
        <f t="shared" si="0"/>
        <v>4991.1714501055676</v>
      </c>
      <c r="E15" s="4">
        <f t="shared" si="9"/>
        <v>4991.1714501055676</v>
      </c>
      <c r="F15" s="4">
        <f t="shared" si="3"/>
        <v>0</v>
      </c>
      <c r="H15" s="4" t="s">
        <v>7</v>
      </c>
      <c r="I15" s="4">
        <f t="shared" si="4"/>
        <v>356512.24643611198</v>
      </c>
      <c r="J15" s="4">
        <f t="shared" si="1"/>
        <v>4991.1714501055676</v>
      </c>
      <c r="K15" s="4">
        <f t="shared" ref="K15:K24" si="10">J15</f>
        <v>4991.1714501055676</v>
      </c>
      <c r="L15" s="4">
        <f t="shared" si="5"/>
        <v>0</v>
      </c>
      <c r="N15" s="4" t="s">
        <v>7</v>
      </c>
      <c r="O15" s="4">
        <f t="shared" si="6"/>
        <v>356512.24643611198</v>
      </c>
      <c r="P15" s="4">
        <f t="shared" si="2"/>
        <v>4991.1714501055676</v>
      </c>
      <c r="Q15" s="4">
        <f>P15/3</f>
        <v>1663.7238167018559</v>
      </c>
      <c r="R15" s="4">
        <f t="shared" si="7"/>
        <v>3327.4476334037117</v>
      </c>
    </row>
    <row r="16" spans="2:18">
      <c r="B16" s="4" t="s">
        <v>8</v>
      </c>
      <c r="C16" s="4">
        <f t="shared" si="8"/>
        <v>283070.72367027291</v>
      </c>
      <c r="D16" s="4">
        <f t="shared" si="0"/>
        <v>3962.9901313838209</v>
      </c>
      <c r="E16" s="4">
        <f t="shared" si="9"/>
        <v>3962.9901313838209</v>
      </c>
      <c r="F16" s="4">
        <f t="shared" si="3"/>
        <v>0</v>
      </c>
      <c r="H16" s="4" t="s">
        <v>8</v>
      </c>
      <c r="I16" s="4">
        <f t="shared" si="4"/>
        <v>283070.72367027291</v>
      </c>
      <c r="J16" s="4">
        <f t="shared" si="1"/>
        <v>3962.9901313838209</v>
      </c>
      <c r="K16" s="4">
        <f t="shared" si="10"/>
        <v>3962.9901313838209</v>
      </c>
      <c r="L16" s="4">
        <f t="shared" si="5"/>
        <v>0</v>
      </c>
      <c r="N16" s="4" t="s">
        <v>8</v>
      </c>
      <c r="O16" s="4">
        <f t="shared" si="6"/>
        <v>283070.72367027291</v>
      </c>
      <c r="P16" s="4">
        <f t="shared" si="2"/>
        <v>3962.9901313838209</v>
      </c>
      <c r="Q16" s="4">
        <f t="shared" ref="Q16:Q24" si="11">P16</f>
        <v>3962.9901313838209</v>
      </c>
      <c r="R16" s="4">
        <f t="shared" si="7"/>
        <v>0</v>
      </c>
    </row>
    <row r="17" spans="2:18">
      <c r="B17" s="4" t="s">
        <v>9</v>
      </c>
      <c r="C17" s="4">
        <f t="shared" si="8"/>
        <v>224758.15459419671</v>
      </c>
      <c r="D17" s="4">
        <f t="shared" si="0"/>
        <v>3146.6141643187539</v>
      </c>
      <c r="E17" s="4">
        <f t="shared" si="9"/>
        <v>3146.6141643187539</v>
      </c>
      <c r="F17" s="4">
        <f t="shared" si="3"/>
        <v>0</v>
      </c>
      <c r="H17" s="4" t="s">
        <v>9</v>
      </c>
      <c r="I17" s="4">
        <f t="shared" si="4"/>
        <v>224758.15459419671</v>
      </c>
      <c r="J17" s="4">
        <f t="shared" si="1"/>
        <v>3146.6141643187539</v>
      </c>
      <c r="K17" s="4">
        <f t="shared" si="10"/>
        <v>3146.6141643187539</v>
      </c>
      <c r="L17" s="4">
        <f t="shared" si="5"/>
        <v>0</v>
      </c>
      <c r="N17" s="4" t="s">
        <v>9</v>
      </c>
      <c r="O17" s="4">
        <f t="shared" si="6"/>
        <v>224758.15459419671</v>
      </c>
      <c r="P17" s="4">
        <f t="shared" si="2"/>
        <v>3146.6141643187539</v>
      </c>
      <c r="Q17" s="4">
        <f t="shared" si="11"/>
        <v>3146.6141643187539</v>
      </c>
      <c r="R17" s="4">
        <f t="shared" si="7"/>
        <v>0</v>
      </c>
    </row>
    <row r="18" spans="2:18">
      <c r="B18" s="4" t="s">
        <v>10</v>
      </c>
      <c r="C18" s="4">
        <f t="shared" si="8"/>
        <v>178457.97474779218</v>
      </c>
      <c r="D18" s="4">
        <f t="shared" si="0"/>
        <v>2498.4116464690906</v>
      </c>
      <c r="E18" s="4">
        <f t="shared" si="9"/>
        <v>2498.4116464690906</v>
      </c>
      <c r="F18" s="4">
        <f t="shared" si="3"/>
        <v>0</v>
      </c>
      <c r="H18" s="4" t="s">
        <v>10</v>
      </c>
      <c r="I18" s="4">
        <f t="shared" si="4"/>
        <v>178457.97474779218</v>
      </c>
      <c r="J18" s="4">
        <f t="shared" si="1"/>
        <v>2498.4116464690906</v>
      </c>
      <c r="K18" s="4">
        <f t="shared" si="10"/>
        <v>2498.4116464690906</v>
      </c>
      <c r="L18" s="4">
        <f t="shared" si="5"/>
        <v>0</v>
      </c>
      <c r="N18" s="4" t="s">
        <v>10</v>
      </c>
      <c r="O18" s="4">
        <f t="shared" si="6"/>
        <v>178457.97474779218</v>
      </c>
      <c r="P18" s="4">
        <f t="shared" si="2"/>
        <v>2498.4116464690906</v>
      </c>
      <c r="Q18" s="4">
        <f t="shared" si="11"/>
        <v>2498.4116464690906</v>
      </c>
      <c r="R18" s="4">
        <f t="shared" si="7"/>
        <v>0</v>
      </c>
    </row>
    <row r="19" spans="2:18">
      <c r="B19" s="4" t="s">
        <v>11</v>
      </c>
      <c r="C19" s="4">
        <f t="shared" si="8"/>
        <v>141695.63194974698</v>
      </c>
      <c r="D19" s="4">
        <f t="shared" si="0"/>
        <v>1983.7388472964578</v>
      </c>
      <c r="E19" s="4">
        <f t="shared" si="9"/>
        <v>1983.7388472964578</v>
      </c>
      <c r="F19" s="4">
        <f t="shared" si="3"/>
        <v>0</v>
      </c>
      <c r="H19" s="4" t="s">
        <v>11</v>
      </c>
      <c r="I19" s="4">
        <f t="shared" si="4"/>
        <v>141695.63194974698</v>
      </c>
      <c r="J19" s="4">
        <f t="shared" si="1"/>
        <v>1983.7388472964578</v>
      </c>
      <c r="K19" s="4">
        <f t="shared" si="10"/>
        <v>1983.7388472964578</v>
      </c>
      <c r="L19" s="4">
        <f t="shared" si="5"/>
        <v>0</v>
      </c>
      <c r="N19" s="4" t="s">
        <v>11</v>
      </c>
      <c r="O19" s="4">
        <f t="shared" si="6"/>
        <v>141695.63194974698</v>
      </c>
      <c r="P19" s="4">
        <f t="shared" si="2"/>
        <v>1983.7388472964578</v>
      </c>
      <c r="Q19" s="4">
        <f t="shared" si="11"/>
        <v>1983.7388472964578</v>
      </c>
      <c r="R19" s="4">
        <f t="shared" si="7"/>
        <v>0</v>
      </c>
    </row>
    <row r="20" spans="2:18">
      <c r="B20" s="4" t="s">
        <v>12</v>
      </c>
      <c r="C20" s="4">
        <f t="shared" si="8"/>
        <v>112506.3317680991</v>
      </c>
      <c r="D20" s="4">
        <f t="shared" si="0"/>
        <v>1575.0886447533874</v>
      </c>
      <c r="E20" s="4">
        <f t="shared" si="9"/>
        <v>1575.0886447533874</v>
      </c>
      <c r="F20" s="4">
        <f t="shared" si="3"/>
        <v>0</v>
      </c>
      <c r="H20" s="4" t="s">
        <v>12</v>
      </c>
      <c r="I20" s="4">
        <f t="shared" si="4"/>
        <v>112506.3317680991</v>
      </c>
      <c r="J20" s="4">
        <f t="shared" si="1"/>
        <v>1575.0886447533874</v>
      </c>
      <c r="K20" s="4">
        <f t="shared" si="10"/>
        <v>1575.0886447533874</v>
      </c>
      <c r="L20" s="4">
        <f t="shared" si="5"/>
        <v>0</v>
      </c>
      <c r="N20" s="4" t="s">
        <v>12</v>
      </c>
      <c r="O20" s="4">
        <f t="shared" si="6"/>
        <v>112506.3317680991</v>
      </c>
      <c r="P20" s="4">
        <f t="shared" si="2"/>
        <v>1575.0886447533874</v>
      </c>
      <c r="Q20" s="4">
        <f t="shared" si="11"/>
        <v>1575.0886447533874</v>
      </c>
      <c r="R20" s="4">
        <f t="shared" si="7"/>
        <v>0</v>
      </c>
    </row>
    <row r="21" spans="2:18">
      <c r="B21" s="4" t="s">
        <v>17</v>
      </c>
      <c r="C21" s="4">
        <f t="shared" si="8"/>
        <v>89330.027423870692</v>
      </c>
      <c r="D21" s="4">
        <f t="shared" si="0"/>
        <v>1250.6203839341897</v>
      </c>
      <c r="E21" s="4">
        <f t="shared" si="9"/>
        <v>1250.6203839341897</v>
      </c>
      <c r="F21" s="4">
        <f t="shared" si="3"/>
        <v>0</v>
      </c>
      <c r="H21" s="4" t="s">
        <v>17</v>
      </c>
      <c r="I21" s="4">
        <f t="shared" si="4"/>
        <v>89330.027423870692</v>
      </c>
      <c r="J21" s="4">
        <f t="shared" si="1"/>
        <v>1250.6203839341897</v>
      </c>
      <c r="K21" s="4">
        <f t="shared" si="10"/>
        <v>1250.6203839341897</v>
      </c>
      <c r="L21" s="4">
        <f t="shared" si="5"/>
        <v>0</v>
      </c>
      <c r="N21" s="4" t="s">
        <v>17</v>
      </c>
      <c r="O21" s="4">
        <f t="shared" si="6"/>
        <v>89330.027423870692</v>
      </c>
      <c r="P21" s="4">
        <f t="shared" si="2"/>
        <v>1250.6203839341897</v>
      </c>
      <c r="Q21" s="4">
        <f t="shared" si="11"/>
        <v>1250.6203839341897</v>
      </c>
      <c r="R21" s="4">
        <f t="shared" si="7"/>
        <v>0</v>
      </c>
    </row>
    <row r="22" spans="2:18">
      <c r="B22" s="4" t="s">
        <v>18</v>
      </c>
      <c r="C22" s="4">
        <f t="shared" si="8"/>
        <v>70928.041774553334</v>
      </c>
      <c r="D22" s="4">
        <f t="shared" si="0"/>
        <v>992.99258484374673</v>
      </c>
      <c r="E22" s="4">
        <f t="shared" si="9"/>
        <v>992.99258484374673</v>
      </c>
      <c r="F22" s="4">
        <f t="shared" si="3"/>
        <v>0</v>
      </c>
      <c r="H22" s="4" t="s">
        <v>18</v>
      </c>
      <c r="I22" s="4">
        <f t="shared" si="4"/>
        <v>70928.041774553334</v>
      </c>
      <c r="J22" s="4">
        <f t="shared" si="1"/>
        <v>992.99258484374673</v>
      </c>
      <c r="K22" s="4">
        <f t="shared" si="10"/>
        <v>992.99258484374673</v>
      </c>
      <c r="L22" s="4">
        <f t="shared" si="5"/>
        <v>0</v>
      </c>
      <c r="N22" s="4" t="s">
        <v>18</v>
      </c>
      <c r="O22" s="4">
        <f t="shared" si="6"/>
        <v>70928.041774553334</v>
      </c>
      <c r="P22" s="4">
        <f t="shared" si="2"/>
        <v>992.99258484374673</v>
      </c>
      <c r="Q22" s="4">
        <f t="shared" si="11"/>
        <v>992.99258484374673</v>
      </c>
      <c r="R22" s="4">
        <f t="shared" si="7"/>
        <v>0</v>
      </c>
    </row>
    <row r="23" spans="2:18">
      <c r="B23" s="4" t="s">
        <v>19</v>
      </c>
      <c r="C23" s="4">
        <f t="shared" si="8"/>
        <v>56316.865168995348</v>
      </c>
      <c r="D23" s="4">
        <f t="shared" si="0"/>
        <v>788.43611236593483</v>
      </c>
      <c r="E23" s="4">
        <f t="shared" si="9"/>
        <v>788.43611236593483</v>
      </c>
      <c r="F23" s="4">
        <f t="shared" si="3"/>
        <v>0</v>
      </c>
      <c r="H23" s="4" t="s">
        <v>19</v>
      </c>
      <c r="I23" s="4">
        <f t="shared" si="4"/>
        <v>56316.865168995348</v>
      </c>
      <c r="J23" s="4">
        <f t="shared" si="1"/>
        <v>788.43611236593483</v>
      </c>
      <c r="K23" s="4">
        <f t="shared" si="10"/>
        <v>788.43611236593483</v>
      </c>
      <c r="L23" s="4">
        <f t="shared" si="5"/>
        <v>0</v>
      </c>
      <c r="N23" s="4" t="s">
        <v>19</v>
      </c>
      <c r="O23" s="4">
        <f t="shared" si="6"/>
        <v>56316.865168995348</v>
      </c>
      <c r="P23" s="4">
        <f t="shared" si="2"/>
        <v>788.43611236593483</v>
      </c>
      <c r="Q23" s="4">
        <f t="shared" si="11"/>
        <v>788.43611236593483</v>
      </c>
      <c r="R23" s="4">
        <f t="shared" si="7"/>
        <v>0</v>
      </c>
    </row>
    <row r="24" spans="2:18">
      <c r="B24" s="4" t="s">
        <v>20</v>
      </c>
      <c r="C24" s="4">
        <f t="shared" si="8"/>
        <v>50000</v>
      </c>
      <c r="D24" s="4">
        <f t="shared" si="0"/>
        <v>700</v>
      </c>
      <c r="E24" s="4">
        <f t="shared" si="9"/>
        <v>700</v>
      </c>
      <c r="F24" s="4">
        <f t="shared" si="3"/>
        <v>0</v>
      </c>
      <c r="H24" s="4" t="s">
        <v>20</v>
      </c>
      <c r="I24" s="4">
        <f t="shared" si="4"/>
        <v>50000</v>
      </c>
      <c r="J24" s="4">
        <f t="shared" si="1"/>
        <v>700</v>
      </c>
      <c r="K24" s="4">
        <f t="shared" si="10"/>
        <v>700</v>
      </c>
      <c r="L24" s="4">
        <f t="shared" si="5"/>
        <v>0</v>
      </c>
      <c r="N24" s="4" t="s">
        <v>20</v>
      </c>
      <c r="O24" s="4">
        <f t="shared" si="6"/>
        <v>50000</v>
      </c>
      <c r="P24" s="4">
        <f t="shared" si="2"/>
        <v>700</v>
      </c>
      <c r="Q24" s="4">
        <f t="shared" si="11"/>
        <v>700</v>
      </c>
      <c r="R24" s="4">
        <f t="shared" si="7"/>
        <v>0</v>
      </c>
    </row>
    <row r="25" spans="2:18">
      <c r="B25" s="4"/>
      <c r="C25" s="9" t="s">
        <v>24</v>
      </c>
      <c r="D25" s="10">
        <f>SUM(D11:D24)</f>
        <v>58622.241392142947</v>
      </c>
      <c r="E25" s="10">
        <f>SUM(E11:E24)</f>
        <v>43399.207748142944</v>
      </c>
      <c r="F25" s="10">
        <f>D25-E25</f>
        <v>15223.033644000003</v>
      </c>
      <c r="H25" s="4"/>
      <c r="I25" s="9" t="s">
        <v>24</v>
      </c>
      <c r="J25" s="10">
        <f>SUM(J11:J24)</f>
        <v>58622.241392142947</v>
      </c>
      <c r="K25" s="10">
        <f>SUM(K11:K24)</f>
        <v>34134.123107694948</v>
      </c>
      <c r="L25" s="10">
        <f>J25-K25</f>
        <v>24488.118284447999</v>
      </c>
      <c r="N25" s="4"/>
      <c r="O25" s="9" t="s">
        <v>24</v>
      </c>
      <c r="P25" s="10">
        <f>SUM(P11:P24)</f>
        <v>58622.241392142947</v>
      </c>
      <c r="Q25" s="10">
        <f>SUM(Q11:Q24)</f>
        <v>30806.675474291242</v>
      </c>
      <c r="R25" s="10">
        <f>P25-Q25</f>
        <v>27815.565917851705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6208-B458-4F94-A576-56D9D555E0D5}">
  <dimension ref="B2:R25"/>
  <sheetViews>
    <sheetView workbookViewId="0">
      <selection activeCell="C3" sqref="C3"/>
    </sheetView>
  </sheetViews>
  <sheetFormatPr defaultRowHeight="15.75"/>
  <cols>
    <col min="1" max="1" width="4.875" style="1" customWidth="1"/>
    <col min="2" max="2" width="9.875" style="1" customWidth="1"/>
    <col min="3" max="3" width="12.125" style="1" customWidth="1"/>
    <col min="4" max="4" width="10.625" style="1" customWidth="1"/>
    <col min="5" max="5" width="14" style="1" customWidth="1"/>
    <col min="6" max="6" width="13.125" style="1" customWidth="1"/>
    <col min="7" max="8" width="9" style="1"/>
    <col min="9" max="9" width="10.875" style="1" bestFit="1" customWidth="1"/>
    <col min="10" max="10" width="11.5" style="1" customWidth="1"/>
    <col min="11" max="11" width="11.875" style="1" customWidth="1"/>
    <col min="12" max="12" width="11.5" style="1" customWidth="1"/>
    <col min="13" max="14" width="9" style="1"/>
    <col min="15" max="15" width="10.875" style="1" bestFit="1" customWidth="1"/>
    <col min="16" max="16" width="11.5" style="1" customWidth="1"/>
    <col min="17" max="17" width="11.875" style="1" customWidth="1"/>
    <col min="18" max="18" width="11.5" style="1" customWidth="1"/>
    <col min="19" max="16384" width="9" style="1"/>
  </cols>
  <sheetData>
    <row r="2" spans="2:18">
      <c r="B2" s="1" t="s">
        <v>3</v>
      </c>
      <c r="C2" s="1">
        <v>3000000</v>
      </c>
    </row>
    <row r="3" spans="2:18">
      <c r="B3" s="1" t="s">
        <v>13</v>
      </c>
      <c r="C3" s="1">
        <v>10</v>
      </c>
    </row>
    <row r="4" spans="2:18">
      <c r="B4" s="1" t="s">
        <v>14</v>
      </c>
      <c r="C4" s="2">
        <v>0.20599999999999999</v>
      </c>
    </row>
    <row r="5" spans="2:18">
      <c r="B5" s="1" t="s">
        <v>21</v>
      </c>
      <c r="C5" s="1">
        <f>C2*5%</f>
        <v>150000</v>
      </c>
    </row>
    <row r="6" spans="2:18">
      <c r="B6" s="1" t="s">
        <v>15</v>
      </c>
      <c r="C6" s="3">
        <v>1.4E-2</v>
      </c>
    </row>
    <row r="7" spans="2:18">
      <c r="C7" s="2"/>
    </row>
    <row r="8" spans="2:18">
      <c r="C8" s="2"/>
    </row>
    <row r="9" spans="2:18">
      <c r="B9" s="8" t="s">
        <v>23</v>
      </c>
      <c r="H9" s="8" t="s">
        <v>28</v>
      </c>
      <c r="N9" s="8" t="s">
        <v>27</v>
      </c>
    </row>
    <row r="10" spans="2:18" s="7" customFormat="1" ht="31.5">
      <c r="B10" s="5" t="s">
        <v>1</v>
      </c>
      <c r="C10" s="5" t="s">
        <v>0</v>
      </c>
      <c r="D10" s="5" t="s">
        <v>16</v>
      </c>
      <c r="E10" s="6" t="s">
        <v>25</v>
      </c>
      <c r="F10" s="5" t="s">
        <v>22</v>
      </c>
      <c r="H10" s="5" t="s">
        <v>1</v>
      </c>
      <c r="I10" s="5" t="s">
        <v>0</v>
      </c>
      <c r="J10" s="5" t="s">
        <v>16</v>
      </c>
      <c r="K10" s="6" t="s">
        <v>26</v>
      </c>
      <c r="L10" s="5" t="s">
        <v>22</v>
      </c>
      <c r="N10" s="5" t="s">
        <v>1</v>
      </c>
      <c r="O10" s="5" t="s">
        <v>0</v>
      </c>
      <c r="P10" s="5" t="s">
        <v>16</v>
      </c>
      <c r="Q10" s="6" t="s">
        <v>26</v>
      </c>
      <c r="R10" s="5" t="s">
        <v>22</v>
      </c>
    </row>
    <row r="11" spans="2:18">
      <c r="B11" s="4" t="s">
        <v>2</v>
      </c>
      <c r="C11" s="4">
        <f>C2-(C2*C4/2)</f>
        <v>2691000</v>
      </c>
      <c r="D11" s="4">
        <f t="shared" ref="D11:D24" si="0">C11*$C$6</f>
        <v>37674</v>
      </c>
      <c r="E11" s="4">
        <f>D11/2</f>
        <v>18837</v>
      </c>
      <c r="F11" s="4">
        <f>D11-E11</f>
        <v>18837</v>
      </c>
      <c r="H11" s="4" t="s">
        <v>2</v>
      </c>
      <c r="I11" s="4">
        <f>C2-(C2*C4/2)</f>
        <v>2691000</v>
      </c>
      <c r="J11" s="4">
        <f t="shared" ref="J11:J24" si="1">I11*$C$6</f>
        <v>37674</v>
      </c>
      <c r="K11" s="4">
        <f>J11/3</f>
        <v>12558</v>
      </c>
      <c r="L11" s="4">
        <f>J11-K11</f>
        <v>25116</v>
      </c>
      <c r="N11" s="4" t="s">
        <v>2</v>
      </c>
      <c r="O11" s="4">
        <f>C2-(C2*C4/2)</f>
        <v>2691000</v>
      </c>
      <c r="P11" s="4">
        <f t="shared" ref="P11:P24" si="2">O11*$C$6</f>
        <v>37674</v>
      </c>
      <c r="Q11" s="4">
        <f>P11/3</f>
        <v>12558</v>
      </c>
      <c r="R11" s="4">
        <f>P11-Q11</f>
        <v>25116</v>
      </c>
    </row>
    <row r="12" spans="2:18">
      <c r="B12" s="4" t="s">
        <v>4</v>
      </c>
      <c r="C12" s="4">
        <f>IF(C11-(C11*$C$4)&gt;$C$5,C11-(C11*$C$4),$C$5)</f>
        <v>2136654</v>
      </c>
      <c r="D12" s="4">
        <f t="shared" si="0"/>
        <v>29913.155999999999</v>
      </c>
      <c r="E12" s="4">
        <f>D12/2</f>
        <v>14956.578</v>
      </c>
      <c r="F12" s="4">
        <f t="shared" ref="F12:F24" si="3">D12-E12</f>
        <v>14956.578</v>
      </c>
      <c r="H12" s="4" t="s">
        <v>4</v>
      </c>
      <c r="I12" s="4">
        <f t="shared" ref="I12:I24" si="4">IF(I11-(I11*$C$4)&gt;$C$5,I11-(I11*$C$4),$C$5)</f>
        <v>2136654</v>
      </c>
      <c r="J12" s="4">
        <f t="shared" si="1"/>
        <v>29913.155999999999</v>
      </c>
      <c r="K12" s="4">
        <f>J12/3</f>
        <v>9971.0519999999997</v>
      </c>
      <c r="L12" s="4">
        <f t="shared" ref="L12:L24" si="5">J12-K12</f>
        <v>19942.103999999999</v>
      </c>
      <c r="N12" s="4" t="s">
        <v>4</v>
      </c>
      <c r="O12" s="4">
        <f t="shared" ref="O12:O24" si="6">IF(O11-(O11*$C$4)&gt;$C$5,O11-(O11*$C$4),$C$5)</f>
        <v>2136654</v>
      </c>
      <c r="P12" s="4">
        <f t="shared" si="2"/>
        <v>29913.155999999999</v>
      </c>
      <c r="Q12" s="4">
        <f>P12/3</f>
        <v>9971.0519999999997</v>
      </c>
      <c r="R12" s="4">
        <f t="shared" ref="R12:R24" si="7">P12-Q12</f>
        <v>19942.103999999999</v>
      </c>
    </row>
    <row r="13" spans="2:18">
      <c r="B13" s="4" t="s">
        <v>5</v>
      </c>
      <c r="C13" s="4">
        <f t="shared" ref="C13:C24" si="8">IF(C12-(C12*$C$4)&gt;$C$5,C12-(C12*$C$4),$C$5)</f>
        <v>1696503.2760000001</v>
      </c>
      <c r="D13" s="4">
        <f t="shared" si="0"/>
        <v>23751.045864</v>
      </c>
      <c r="E13" s="4">
        <f>D13/2</f>
        <v>11875.522932</v>
      </c>
      <c r="F13" s="4">
        <f t="shared" si="3"/>
        <v>11875.522932</v>
      </c>
      <c r="H13" s="4" t="s">
        <v>5</v>
      </c>
      <c r="I13" s="4">
        <f t="shared" si="4"/>
        <v>1696503.2760000001</v>
      </c>
      <c r="J13" s="4">
        <f t="shared" si="1"/>
        <v>23751.045864</v>
      </c>
      <c r="K13" s="4">
        <f>J13/3</f>
        <v>7917.0152879999996</v>
      </c>
      <c r="L13" s="4">
        <f t="shared" si="5"/>
        <v>15834.030576000001</v>
      </c>
      <c r="N13" s="4" t="s">
        <v>5</v>
      </c>
      <c r="O13" s="4">
        <f t="shared" si="6"/>
        <v>1696503.2760000001</v>
      </c>
      <c r="P13" s="4">
        <f t="shared" si="2"/>
        <v>23751.045864</v>
      </c>
      <c r="Q13" s="4">
        <f>P13/3</f>
        <v>7917.0152879999996</v>
      </c>
      <c r="R13" s="4">
        <f t="shared" si="7"/>
        <v>15834.030576000001</v>
      </c>
    </row>
    <row r="14" spans="2:18">
      <c r="B14" s="4" t="s">
        <v>6</v>
      </c>
      <c r="C14" s="4">
        <f t="shared" si="8"/>
        <v>1347023.601144</v>
      </c>
      <c r="D14" s="4">
        <f t="shared" si="0"/>
        <v>18858.330416016001</v>
      </c>
      <c r="E14" s="4">
        <f t="shared" ref="E14:E24" si="9">D14</f>
        <v>18858.330416016001</v>
      </c>
      <c r="F14" s="4">
        <f t="shared" si="3"/>
        <v>0</v>
      </c>
      <c r="H14" s="4" t="s">
        <v>6</v>
      </c>
      <c r="I14" s="4">
        <f t="shared" si="4"/>
        <v>1347023.601144</v>
      </c>
      <c r="J14" s="4">
        <f t="shared" si="1"/>
        <v>18858.330416016001</v>
      </c>
      <c r="K14" s="4">
        <f>J14/3</f>
        <v>6286.1101386720002</v>
      </c>
      <c r="L14" s="4">
        <f t="shared" si="5"/>
        <v>12572.220277344</v>
      </c>
      <c r="N14" s="4" t="s">
        <v>6</v>
      </c>
      <c r="O14" s="4">
        <f t="shared" si="6"/>
        <v>1347023.601144</v>
      </c>
      <c r="P14" s="4">
        <f t="shared" si="2"/>
        <v>18858.330416016001</v>
      </c>
      <c r="Q14" s="4">
        <f>P14/3</f>
        <v>6286.1101386720002</v>
      </c>
      <c r="R14" s="4">
        <f t="shared" si="7"/>
        <v>12572.220277344</v>
      </c>
    </row>
    <row r="15" spans="2:18">
      <c r="B15" s="4" t="s">
        <v>7</v>
      </c>
      <c r="C15" s="4">
        <f t="shared" si="8"/>
        <v>1069536.7393083361</v>
      </c>
      <c r="D15" s="4">
        <f t="shared" si="0"/>
        <v>14973.514350316706</v>
      </c>
      <c r="E15" s="4">
        <f t="shared" si="9"/>
        <v>14973.514350316706</v>
      </c>
      <c r="F15" s="4">
        <f t="shared" si="3"/>
        <v>0</v>
      </c>
      <c r="H15" s="4" t="s">
        <v>7</v>
      </c>
      <c r="I15" s="4">
        <f t="shared" si="4"/>
        <v>1069536.7393083361</v>
      </c>
      <c r="J15" s="4">
        <f t="shared" si="1"/>
        <v>14973.514350316706</v>
      </c>
      <c r="K15" s="4">
        <f t="shared" ref="K15:K24" si="10">J15</f>
        <v>14973.514350316706</v>
      </c>
      <c r="L15" s="4">
        <f t="shared" si="5"/>
        <v>0</v>
      </c>
      <c r="N15" s="4" t="s">
        <v>7</v>
      </c>
      <c r="O15" s="4">
        <f t="shared" si="6"/>
        <v>1069536.7393083361</v>
      </c>
      <c r="P15" s="4">
        <f t="shared" si="2"/>
        <v>14973.514350316706</v>
      </c>
      <c r="Q15" s="4">
        <f>P15/3</f>
        <v>4991.1714501055685</v>
      </c>
      <c r="R15" s="4">
        <f t="shared" si="7"/>
        <v>9982.342900211137</v>
      </c>
    </row>
    <row r="16" spans="2:18">
      <c r="B16" s="4" t="s">
        <v>8</v>
      </c>
      <c r="C16" s="4">
        <f t="shared" si="8"/>
        <v>849212.1710108188</v>
      </c>
      <c r="D16" s="4">
        <f t="shared" si="0"/>
        <v>11888.970394151464</v>
      </c>
      <c r="E16" s="4">
        <f t="shared" si="9"/>
        <v>11888.970394151464</v>
      </c>
      <c r="F16" s="4">
        <f t="shared" si="3"/>
        <v>0</v>
      </c>
      <c r="H16" s="4" t="s">
        <v>8</v>
      </c>
      <c r="I16" s="4">
        <f t="shared" si="4"/>
        <v>849212.1710108188</v>
      </c>
      <c r="J16" s="4">
        <f t="shared" si="1"/>
        <v>11888.970394151464</v>
      </c>
      <c r="K16" s="4">
        <f t="shared" si="10"/>
        <v>11888.970394151464</v>
      </c>
      <c r="L16" s="4">
        <f t="shared" si="5"/>
        <v>0</v>
      </c>
      <c r="N16" s="4" t="s">
        <v>8</v>
      </c>
      <c r="O16" s="4">
        <f t="shared" si="6"/>
        <v>849212.1710108188</v>
      </c>
      <c r="P16" s="4">
        <f t="shared" si="2"/>
        <v>11888.970394151464</v>
      </c>
      <c r="Q16" s="4">
        <f t="shared" ref="Q16:Q24" si="11">P16</f>
        <v>11888.970394151464</v>
      </c>
      <c r="R16" s="4">
        <f t="shared" si="7"/>
        <v>0</v>
      </c>
    </row>
    <row r="17" spans="2:18">
      <c r="B17" s="4" t="s">
        <v>9</v>
      </c>
      <c r="C17" s="4">
        <f t="shared" si="8"/>
        <v>674274.46378259012</v>
      </c>
      <c r="D17" s="4">
        <f t="shared" si="0"/>
        <v>9439.8424929562625</v>
      </c>
      <c r="E17" s="4">
        <f t="shared" si="9"/>
        <v>9439.8424929562625</v>
      </c>
      <c r="F17" s="4">
        <f t="shared" si="3"/>
        <v>0</v>
      </c>
      <c r="H17" s="4" t="s">
        <v>9</v>
      </c>
      <c r="I17" s="4">
        <f t="shared" si="4"/>
        <v>674274.46378259012</v>
      </c>
      <c r="J17" s="4">
        <f t="shared" si="1"/>
        <v>9439.8424929562625</v>
      </c>
      <c r="K17" s="4">
        <f t="shared" si="10"/>
        <v>9439.8424929562625</v>
      </c>
      <c r="L17" s="4">
        <f t="shared" si="5"/>
        <v>0</v>
      </c>
      <c r="N17" s="4" t="s">
        <v>9</v>
      </c>
      <c r="O17" s="4">
        <f t="shared" si="6"/>
        <v>674274.46378259012</v>
      </c>
      <c r="P17" s="4">
        <f t="shared" si="2"/>
        <v>9439.8424929562625</v>
      </c>
      <c r="Q17" s="4">
        <f t="shared" si="11"/>
        <v>9439.8424929562625</v>
      </c>
      <c r="R17" s="4">
        <f t="shared" si="7"/>
        <v>0</v>
      </c>
    </row>
    <row r="18" spans="2:18">
      <c r="B18" s="4" t="s">
        <v>10</v>
      </c>
      <c r="C18" s="4">
        <f t="shared" si="8"/>
        <v>535373.92424337659</v>
      </c>
      <c r="D18" s="4">
        <f t="shared" si="0"/>
        <v>7495.2349394072726</v>
      </c>
      <c r="E18" s="4">
        <f t="shared" si="9"/>
        <v>7495.2349394072726</v>
      </c>
      <c r="F18" s="4">
        <f t="shared" si="3"/>
        <v>0</v>
      </c>
      <c r="H18" s="4" t="s">
        <v>10</v>
      </c>
      <c r="I18" s="4">
        <f t="shared" si="4"/>
        <v>535373.92424337659</v>
      </c>
      <c r="J18" s="4">
        <f t="shared" si="1"/>
        <v>7495.2349394072726</v>
      </c>
      <c r="K18" s="4">
        <f t="shared" si="10"/>
        <v>7495.2349394072726</v>
      </c>
      <c r="L18" s="4">
        <f t="shared" si="5"/>
        <v>0</v>
      </c>
      <c r="N18" s="4" t="s">
        <v>10</v>
      </c>
      <c r="O18" s="4">
        <f t="shared" si="6"/>
        <v>535373.92424337659</v>
      </c>
      <c r="P18" s="4">
        <f t="shared" si="2"/>
        <v>7495.2349394072726</v>
      </c>
      <c r="Q18" s="4">
        <f t="shared" si="11"/>
        <v>7495.2349394072726</v>
      </c>
      <c r="R18" s="4">
        <f t="shared" si="7"/>
        <v>0</v>
      </c>
    </row>
    <row r="19" spans="2:18">
      <c r="B19" s="4" t="s">
        <v>11</v>
      </c>
      <c r="C19" s="4">
        <f t="shared" si="8"/>
        <v>425086.895849241</v>
      </c>
      <c r="D19" s="4">
        <f t="shared" si="0"/>
        <v>5951.2165418893737</v>
      </c>
      <c r="E19" s="4">
        <f t="shared" si="9"/>
        <v>5951.2165418893737</v>
      </c>
      <c r="F19" s="4">
        <f t="shared" si="3"/>
        <v>0</v>
      </c>
      <c r="H19" s="4" t="s">
        <v>11</v>
      </c>
      <c r="I19" s="4">
        <f t="shared" si="4"/>
        <v>425086.895849241</v>
      </c>
      <c r="J19" s="4">
        <f t="shared" si="1"/>
        <v>5951.2165418893737</v>
      </c>
      <c r="K19" s="4">
        <f t="shared" si="10"/>
        <v>5951.2165418893737</v>
      </c>
      <c r="L19" s="4">
        <f t="shared" si="5"/>
        <v>0</v>
      </c>
      <c r="N19" s="4" t="s">
        <v>11</v>
      </c>
      <c r="O19" s="4">
        <f t="shared" si="6"/>
        <v>425086.895849241</v>
      </c>
      <c r="P19" s="4">
        <f t="shared" si="2"/>
        <v>5951.2165418893737</v>
      </c>
      <c r="Q19" s="4">
        <f t="shared" si="11"/>
        <v>5951.2165418893737</v>
      </c>
      <c r="R19" s="4">
        <f t="shared" si="7"/>
        <v>0</v>
      </c>
    </row>
    <row r="20" spans="2:18">
      <c r="B20" s="4" t="s">
        <v>12</v>
      </c>
      <c r="C20" s="4">
        <f t="shared" si="8"/>
        <v>337518.99530429736</v>
      </c>
      <c r="D20" s="4">
        <f t="shared" si="0"/>
        <v>4725.2659342601628</v>
      </c>
      <c r="E20" s="4">
        <f t="shared" si="9"/>
        <v>4725.2659342601628</v>
      </c>
      <c r="F20" s="4">
        <f t="shared" si="3"/>
        <v>0</v>
      </c>
      <c r="H20" s="4" t="s">
        <v>12</v>
      </c>
      <c r="I20" s="4">
        <f t="shared" si="4"/>
        <v>337518.99530429736</v>
      </c>
      <c r="J20" s="4">
        <f t="shared" si="1"/>
        <v>4725.2659342601628</v>
      </c>
      <c r="K20" s="4">
        <f t="shared" si="10"/>
        <v>4725.2659342601628</v>
      </c>
      <c r="L20" s="4">
        <f t="shared" si="5"/>
        <v>0</v>
      </c>
      <c r="N20" s="4" t="s">
        <v>12</v>
      </c>
      <c r="O20" s="4">
        <f t="shared" si="6"/>
        <v>337518.99530429736</v>
      </c>
      <c r="P20" s="4">
        <f t="shared" si="2"/>
        <v>4725.2659342601628</v>
      </c>
      <c r="Q20" s="4">
        <f t="shared" si="11"/>
        <v>4725.2659342601628</v>
      </c>
      <c r="R20" s="4">
        <f t="shared" si="7"/>
        <v>0</v>
      </c>
    </row>
    <row r="21" spans="2:18">
      <c r="B21" s="4" t="s">
        <v>17</v>
      </c>
      <c r="C21" s="4">
        <f t="shared" si="8"/>
        <v>267990.08227161213</v>
      </c>
      <c r="D21" s="4">
        <f t="shared" si="0"/>
        <v>3751.86115180257</v>
      </c>
      <c r="E21" s="4">
        <f t="shared" si="9"/>
        <v>3751.86115180257</v>
      </c>
      <c r="F21" s="4">
        <f t="shared" si="3"/>
        <v>0</v>
      </c>
      <c r="H21" s="4" t="s">
        <v>17</v>
      </c>
      <c r="I21" s="4">
        <f t="shared" si="4"/>
        <v>267990.08227161213</v>
      </c>
      <c r="J21" s="4">
        <f t="shared" si="1"/>
        <v>3751.86115180257</v>
      </c>
      <c r="K21" s="4">
        <f t="shared" si="10"/>
        <v>3751.86115180257</v>
      </c>
      <c r="L21" s="4">
        <f t="shared" si="5"/>
        <v>0</v>
      </c>
      <c r="N21" s="4" t="s">
        <v>17</v>
      </c>
      <c r="O21" s="4">
        <f t="shared" si="6"/>
        <v>267990.08227161213</v>
      </c>
      <c r="P21" s="4">
        <f t="shared" si="2"/>
        <v>3751.86115180257</v>
      </c>
      <c r="Q21" s="4">
        <f t="shared" si="11"/>
        <v>3751.86115180257</v>
      </c>
      <c r="R21" s="4">
        <f t="shared" si="7"/>
        <v>0</v>
      </c>
    </row>
    <row r="22" spans="2:18">
      <c r="B22" s="4" t="s">
        <v>18</v>
      </c>
      <c r="C22" s="4">
        <f t="shared" si="8"/>
        <v>212784.12532366003</v>
      </c>
      <c r="D22" s="4">
        <f t="shared" si="0"/>
        <v>2978.9777545312404</v>
      </c>
      <c r="E22" s="4">
        <f t="shared" si="9"/>
        <v>2978.9777545312404</v>
      </c>
      <c r="F22" s="4">
        <f t="shared" si="3"/>
        <v>0</v>
      </c>
      <c r="H22" s="4" t="s">
        <v>18</v>
      </c>
      <c r="I22" s="4">
        <f t="shared" si="4"/>
        <v>212784.12532366003</v>
      </c>
      <c r="J22" s="4">
        <f t="shared" si="1"/>
        <v>2978.9777545312404</v>
      </c>
      <c r="K22" s="4">
        <f t="shared" si="10"/>
        <v>2978.9777545312404</v>
      </c>
      <c r="L22" s="4">
        <f t="shared" si="5"/>
        <v>0</v>
      </c>
      <c r="N22" s="4" t="s">
        <v>18</v>
      </c>
      <c r="O22" s="4">
        <f t="shared" si="6"/>
        <v>212784.12532366003</v>
      </c>
      <c r="P22" s="4">
        <f t="shared" si="2"/>
        <v>2978.9777545312404</v>
      </c>
      <c r="Q22" s="4">
        <f t="shared" si="11"/>
        <v>2978.9777545312404</v>
      </c>
      <c r="R22" s="4">
        <f t="shared" si="7"/>
        <v>0</v>
      </c>
    </row>
    <row r="23" spans="2:18">
      <c r="B23" s="4" t="s">
        <v>19</v>
      </c>
      <c r="C23" s="4">
        <f t="shared" si="8"/>
        <v>168950.59550698608</v>
      </c>
      <c r="D23" s="4">
        <f t="shared" si="0"/>
        <v>2365.3083370978052</v>
      </c>
      <c r="E23" s="4">
        <f t="shared" si="9"/>
        <v>2365.3083370978052</v>
      </c>
      <c r="F23" s="4">
        <f t="shared" si="3"/>
        <v>0</v>
      </c>
      <c r="H23" s="4" t="s">
        <v>19</v>
      </c>
      <c r="I23" s="4">
        <f t="shared" si="4"/>
        <v>168950.59550698608</v>
      </c>
      <c r="J23" s="4">
        <f t="shared" si="1"/>
        <v>2365.3083370978052</v>
      </c>
      <c r="K23" s="4">
        <f t="shared" si="10"/>
        <v>2365.3083370978052</v>
      </c>
      <c r="L23" s="4">
        <f t="shared" si="5"/>
        <v>0</v>
      </c>
      <c r="N23" s="4" t="s">
        <v>19</v>
      </c>
      <c r="O23" s="4">
        <f t="shared" si="6"/>
        <v>168950.59550698608</v>
      </c>
      <c r="P23" s="4">
        <f t="shared" si="2"/>
        <v>2365.3083370978052</v>
      </c>
      <c r="Q23" s="4">
        <f t="shared" si="11"/>
        <v>2365.3083370978052</v>
      </c>
      <c r="R23" s="4">
        <f t="shared" si="7"/>
        <v>0</v>
      </c>
    </row>
    <row r="24" spans="2:18">
      <c r="B24" s="4" t="s">
        <v>20</v>
      </c>
      <c r="C24" s="4">
        <f t="shared" si="8"/>
        <v>150000</v>
      </c>
      <c r="D24" s="4">
        <f t="shared" si="0"/>
        <v>2100</v>
      </c>
      <c r="E24" s="4">
        <f t="shared" si="9"/>
        <v>2100</v>
      </c>
      <c r="F24" s="4">
        <f t="shared" si="3"/>
        <v>0</v>
      </c>
      <c r="H24" s="4" t="s">
        <v>20</v>
      </c>
      <c r="I24" s="4">
        <f t="shared" si="4"/>
        <v>150000</v>
      </c>
      <c r="J24" s="4">
        <f t="shared" si="1"/>
        <v>2100</v>
      </c>
      <c r="K24" s="4">
        <f t="shared" si="10"/>
        <v>2100</v>
      </c>
      <c r="L24" s="4">
        <f t="shared" si="5"/>
        <v>0</v>
      </c>
      <c r="N24" s="4" t="s">
        <v>20</v>
      </c>
      <c r="O24" s="4">
        <f t="shared" si="6"/>
        <v>150000</v>
      </c>
      <c r="P24" s="4">
        <f t="shared" si="2"/>
        <v>2100</v>
      </c>
      <c r="Q24" s="4">
        <f t="shared" si="11"/>
        <v>2100</v>
      </c>
      <c r="R24" s="4">
        <f t="shared" si="7"/>
        <v>0</v>
      </c>
    </row>
    <row r="25" spans="2:18">
      <c r="B25" s="4"/>
      <c r="C25" s="9" t="s">
        <v>24</v>
      </c>
      <c r="D25" s="10">
        <f>SUM(D11:D24)</f>
        <v>175866.72417642886</v>
      </c>
      <c r="E25" s="10">
        <f>SUM(E11:E24)</f>
        <v>130197.62324442885</v>
      </c>
      <c r="F25" s="10">
        <f>D25-E25</f>
        <v>45669.100932000016</v>
      </c>
      <c r="H25" s="4"/>
      <c r="I25" s="9" t="s">
        <v>24</v>
      </c>
      <c r="J25" s="10">
        <f>SUM(J11:J24)</f>
        <v>175866.72417642886</v>
      </c>
      <c r="K25" s="10">
        <f>SUM(K11:K24)</f>
        <v>102402.36932308484</v>
      </c>
      <c r="L25" s="10">
        <f>J25-K25</f>
        <v>73464.354853344019</v>
      </c>
      <c r="N25" s="4"/>
      <c r="O25" s="9" t="s">
        <v>24</v>
      </c>
      <c r="P25" s="10">
        <f>SUM(P11:P24)</f>
        <v>175866.72417642886</v>
      </c>
      <c r="Q25" s="10">
        <f>SUM(Q11:Q24)</f>
        <v>92420.026422873707</v>
      </c>
      <c r="R25" s="10">
        <f>P25-Q25</f>
        <v>83446.697753555156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FB147-F383-4CC6-8EF6-E76E79874F21}">
  <dimension ref="B2:R25"/>
  <sheetViews>
    <sheetView workbookViewId="0">
      <selection activeCell="E34" sqref="E34"/>
    </sheetView>
  </sheetViews>
  <sheetFormatPr defaultRowHeight="15.75"/>
  <cols>
    <col min="1" max="1" width="4.875" style="1" customWidth="1"/>
    <col min="2" max="2" width="9.875" style="1" customWidth="1"/>
    <col min="3" max="3" width="12.125" style="1" customWidth="1"/>
    <col min="4" max="4" width="10.625" style="1" customWidth="1"/>
    <col min="5" max="5" width="14" style="1" customWidth="1"/>
    <col min="6" max="6" width="13.125" style="1" customWidth="1"/>
    <col min="7" max="8" width="9" style="1"/>
    <col min="9" max="9" width="10.875" style="1" bestFit="1" customWidth="1"/>
    <col min="10" max="10" width="11.5" style="1" customWidth="1"/>
    <col min="11" max="11" width="11.875" style="1" customWidth="1"/>
    <col min="12" max="12" width="11.5" style="1" customWidth="1"/>
    <col min="13" max="14" width="9" style="1"/>
    <col min="15" max="15" width="10.875" style="1" bestFit="1" customWidth="1"/>
    <col min="16" max="16" width="11.5" style="1" customWidth="1"/>
    <col min="17" max="17" width="11.875" style="1" customWidth="1"/>
    <col min="18" max="18" width="11.5" style="1" customWidth="1"/>
    <col min="19" max="16384" width="9" style="1"/>
  </cols>
  <sheetData>
    <row r="2" spans="2:18">
      <c r="B2" s="1" t="s">
        <v>3</v>
      </c>
      <c r="C2" s="1">
        <v>5000000</v>
      </c>
    </row>
    <row r="3" spans="2:18">
      <c r="B3" s="1" t="s">
        <v>13</v>
      </c>
      <c r="C3" s="1">
        <v>10</v>
      </c>
    </row>
    <row r="4" spans="2:18">
      <c r="B4" s="1" t="s">
        <v>14</v>
      </c>
      <c r="C4" s="2">
        <v>0.20599999999999999</v>
      </c>
    </row>
    <row r="5" spans="2:18">
      <c r="B5" s="1" t="s">
        <v>21</v>
      </c>
      <c r="C5" s="1">
        <f>C2*5%</f>
        <v>250000</v>
      </c>
    </row>
    <row r="6" spans="2:18">
      <c r="B6" s="1" t="s">
        <v>15</v>
      </c>
      <c r="C6" s="3">
        <v>1.4E-2</v>
      </c>
    </row>
    <row r="7" spans="2:18">
      <c r="C7" s="2"/>
    </row>
    <row r="8" spans="2:18">
      <c r="C8" s="2"/>
    </row>
    <row r="9" spans="2:18">
      <c r="B9" s="8" t="s">
        <v>23</v>
      </c>
      <c r="H9" s="8" t="s">
        <v>28</v>
      </c>
      <c r="N9" s="8" t="s">
        <v>27</v>
      </c>
    </row>
    <row r="10" spans="2:18" s="7" customFormat="1" ht="31.5">
      <c r="B10" s="5" t="s">
        <v>1</v>
      </c>
      <c r="C10" s="5" t="s">
        <v>0</v>
      </c>
      <c r="D10" s="5" t="s">
        <v>16</v>
      </c>
      <c r="E10" s="6" t="s">
        <v>25</v>
      </c>
      <c r="F10" s="5" t="s">
        <v>22</v>
      </c>
      <c r="H10" s="5" t="s">
        <v>1</v>
      </c>
      <c r="I10" s="5" t="s">
        <v>0</v>
      </c>
      <c r="J10" s="5" t="s">
        <v>16</v>
      </c>
      <c r="K10" s="6" t="s">
        <v>26</v>
      </c>
      <c r="L10" s="5" t="s">
        <v>22</v>
      </c>
      <c r="N10" s="5" t="s">
        <v>1</v>
      </c>
      <c r="O10" s="5" t="s">
        <v>0</v>
      </c>
      <c r="P10" s="5" t="s">
        <v>16</v>
      </c>
      <c r="Q10" s="6" t="s">
        <v>26</v>
      </c>
      <c r="R10" s="5" t="s">
        <v>22</v>
      </c>
    </row>
    <row r="11" spans="2:18">
      <c r="B11" s="4" t="s">
        <v>2</v>
      </c>
      <c r="C11" s="4">
        <f>C2-(C2*C4/2)</f>
        <v>4485000</v>
      </c>
      <c r="D11" s="4">
        <f t="shared" ref="D11:D24" si="0">C11*$C$6</f>
        <v>62790</v>
      </c>
      <c r="E11" s="4">
        <f>D11/2</f>
        <v>31395</v>
      </c>
      <c r="F11" s="4">
        <f>D11-E11</f>
        <v>31395</v>
      </c>
      <c r="H11" s="4" t="s">
        <v>2</v>
      </c>
      <c r="I11" s="4">
        <f>C2-(C2*C4/2)</f>
        <v>4485000</v>
      </c>
      <c r="J11" s="4">
        <f t="shared" ref="J11:J24" si="1">I11*$C$6</f>
        <v>62790</v>
      </c>
      <c r="K11" s="4">
        <f>J11/3</f>
        <v>20930</v>
      </c>
      <c r="L11" s="4">
        <f>J11-K11</f>
        <v>41860</v>
      </c>
      <c r="N11" s="4" t="s">
        <v>2</v>
      </c>
      <c r="O11" s="4">
        <f>C2-(C2*C4/2)</f>
        <v>4485000</v>
      </c>
      <c r="P11" s="4">
        <f t="shared" ref="P11:P24" si="2">O11*$C$6</f>
        <v>62790</v>
      </c>
      <c r="Q11" s="4">
        <f>P11/3</f>
        <v>20930</v>
      </c>
      <c r="R11" s="4">
        <f>P11-Q11</f>
        <v>41860</v>
      </c>
    </row>
    <row r="12" spans="2:18">
      <c r="B12" s="4" t="s">
        <v>4</v>
      </c>
      <c r="C12" s="4">
        <f>IF(C11-(C11*$C$4)&gt;$C$5,C11-(C11*$C$4),$C$5)</f>
        <v>3561090</v>
      </c>
      <c r="D12" s="4">
        <f t="shared" si="0"/>
        <v>49855.26</v>
      </c>
      <c r="E12" s="4">
        <f>D12/2</f>
        <v>24927.63</v>
      </c>
      <c r="F12" s="4">
        <f t="shared" ref="F12:F24" si="3">D12-E12</f>
        <v>24927.63</v>
      </c>
      <c r="H12" s="4" t="s">
        <v>4</v>
      </c>
      <c r="I12" s="4">
        <f t="shared" ref="I12:I24" si="4">IF(I11-(I11*$C$4)&gt;$C$5,I11-(I11*$C$4),$C$5)</f>
        <v>3561090</v>
      </c>
      <c r="J12" s="4">
        <f t="shared" si="1"/>
        <v>49855.26</v>
      </c>
      <c r="K12" s="4">
        <f>J12/3</f>
        <v>16618.420000000002</v>
      </c>
      <c r="L12" s="4">
        <f t="shared" ref="L12:L24" si="5">J12-K12</f>
        <v>33236.839999999997</v>
      </c>
      <c r="N12" s="4" t="s">
        <v>4</v>
      </c>
      <c r="O12" s="4">
        <f t="shared" ref="O12:O24" si="6">IF(O11-(O11*$C$4)&gt;$C$5,O11-(O11*$C$4),$C$5)</f>
        <v>3561090</v>
      </c>
      <c r="P12" s="4">
        <f t="shared" si="2"/>
        <v>49855.26</v>
      </c>
      <c r="Q12" s="4">
        <f>P12/3</f>
        <v>16618.420000000002</v>
      </c>
      <c r="R12" s="4">
        <f t="shared" ref="R12:R24" si="7">P12-Q12</f>
        <v>33236.839999999997</v>
      </c>
    </row>
    <row r="13" spans="2:18">
      <c r="B13" s="4" t="s">
        <v>5</v>
      </c>
      <c r="C13" s="4">
        <f t="shared" ref="C13:C24" si="8">IF(C12-(C12*$C$4)&gt;$C$5,C12-(C12*$C$4),$C$5)</f>
        <v>2827505.46</v>
      </c>
      <c r="D13" s="4">
        <f t="shared" si="0"/>
        <v>39585.076439999997</v>
      </c>
      <c r="E13" s="4">
        <f>D13/2</f>
        <v>19792.538219999999</v>
      </c>
      <c r="F13" s="4">
        <f t="shared" si="3"/>
        <v>19792.538219999999</v>
      </c>
      <c r="H13" s="4" t="s">
        <v>5</v>
      </c>
      <c r="I13" s="4">
        <f t="shared" si="4"/>
        <v>2827505.46</v>
      </c>
      <c r="J13" s="4">
        <f t="shared" si="1"/>
        <v>39585.076439999997</v>
      </c>
      <c r="K13" s="4">
        <f>J13/3</f>
        <v>13195.025479999998</v>
      </c>
      <c r="L13" s="4">
        <f t="shared" si="5"/>
        <v>26390.05096</v>
      </c>
      <c r="N13" s="4" t="s">
        <v>5</v>
      </c>
      <c r="O13" s="4">
        <f t="shared" si="6"/>
        <v>2827505.46</v>
      </c>
      <c r="P13" s="4">
        <f t="shared" si="2"/>
        <v>39585.076439999997</v>
      </c>
      <c r="Q13" s="4">
        <f>P13/3</f>
        <v>13195.025479999998</v>
      </c>
      <c r="R13" s="4">
        <f t="shared" si="7"/>
        <v>26390.05096</v>
      </c>
    </row>
    <row r="14" spans="2:18">
      <c r="B14" s="4" t="s">
        <v>6</v>
      </c>
      <c r="C14" s="4">
        <f t="shared" si="8"/>
        <v>2245039.3352399999</v>
      </c>
      <c r="D14" s="4">
        <f t="shared" si="0"/>
        <v>31430.550693360001</v>
      </c>
      <c r="E14" s="4">
        <f t="shared" ref="E14:E24" si="9">D14</f>
        <v>31430.550693360001</v>
      </c>
      <c r="F14" s="4">
        <f t="shared" si="3"/>
        <v>0</v>
      </c>
      <c r="H14" s="4" t="s">
        <v>6</v>
      </c>
      <c r="I14" s="4">
        <f t="shared" si="4"/>
        <v>2245039.3352399999</v>
      </c>
      <c r="J14" s="4">
        <f t="shared" si="1"/>
        <v>31430.550693360001</v>
      </c>
      <c r="K14" s="4">
        <f>J14/3</f>
        <v>10476.850231120001</v>
      </c>
      <c r="L14" s="4">
        <f t="shared" si="5"/>
        <v>20953.700462239998</v>
      </c>
      <c r="N14" s="4" t="s">
        <v>6</v>
      </c>
      <c r="O14" s="4">
        <f t="shared" si="6"/>
        <v>2245039.3352399999</v>
      </c>
      <c r="P14" s="4">
        <f t="shared" si="2"/>
        <v>31430.550693360001</v>
      </c>
      <c r="Q14" s="4">
        <f>P14/3</f>
        <v>10476.850231120001</v>
      </c>
      <c r="R14" s="4">
        <f t="shared" si="7"/>
        <v>20953.700462239998</v>
      </c>
    </row>
    <row r="15" spans="2:18">
      <c r="B15" s="4" t="s">
        <v>7</v>
      </c>
      <c r="C15" s="4">
        <f t="shared" si="8"/>
        <v>1782561.23218056</v>
      </c>
      <c r="D15" s="4">
        <f t="shared" si="0"/>
        <v>24955.857250527839</v>
      </c>
      <c r="E15" s="4">
        <f t="shared" si="9"/>
        <v>24955.857250527839</v>
      </c>
      <c r="F15" s="4">
        <f t="shared" si="3"/>
        <v>0</v>
      </c>
      <c r="H15" s="4" t="s">
        <v>7</v>
      </c>
      <c r="I15" s="4">
        <f t="shared" si="4"/>
        <v>1782561.23218056</v>
      </c>
      <c r="J15" s="4">
        <f t="shared" si="1"/>
        <v>24955.857250527839</v>
      </c>
      <c r="K15" s="4">
        <f t="shared" ref="K15:K24" si="10">J15</f>
        <v>24955.857250527839</v>
      </c>
      <c r="L15" s="4">
        <f t="shared" si="5"/>
        <v>0</v>
      </c>
      <c r="N15" s="4" t="s">
        <v>7</v>
      </c>
      <c r="O15" s="4">
        <f t="shared" si="6"/>
        <v>1782561.23218056</v>
      </c>
      <c r="P15" s="4">
        <f t="shared" si="2"/>
        <v>24955.857250527839</v>
      </c>
      <c r="Q15" s="4">
        <f>P15/3</f>
        <v>8318.6190835092802</v>
      </c>
      <c r="R15" s="4">
        <f t="shared" si="7"/>
        <v>16637.238167018557</v>
      </c>
    </row>
    <row r="16" spans="2:18">
      <c r="B16" s="4" t="s">
        <v>8</v>
      </c>
      <c r="C16" s="4">
        <f t="shared" si="8"/>
        <v>1415353.6183513647</v>
      </c>
      <c r="D16" s="4">
        <f t="shared" si="0"/>
        <v>19814.950656919107</v>
      </c>
      <c r="E16" s="4">
        <f t="shared" si="9"/>
        <v>19814.950656919107</v>
      </c>
      <c r="F16" s="4">
        <f t="shared" si="3"/>
        <v>0</v>
      </c>
      <c r="H16" s="4" t="s">
        <v>8</v>
      </c>
      <c r="I16" s="4">
        <f t="shared" si="4"/>
        <v>1415353.6183513647</v>
      </c>
      <c r="J16" s="4">
        <f t="shared" si="1"/>
        <v>19814.950656919107</v>
      </c>
      <c r="K16" s="4">
        <f t="shared" si="10"/>
        <v>19814.950656919107</v>
      </c>
      <c r="L16" s="4">
        <f t="shared" si="5"/>
        <v>0</v>
      </c>
      <c r="N16" s="4" t="s">
        <v>8</v>
      </c>
      <c r="O16" s="4">
        <f t="shared" si="6"/>
        <v>1415353.6183513647</v>
      </c>
      <c r="P16" s="4">
        <f t="shared" si="2"/>
        <v>19814.950656919107</v>
      </c>
      <c r="Q16" s="4">
        <f t="shared" ref="Q16:Q24" si="11">P16</f>
        <v>19814.950656919107</v>
      </c>
      <c r="R16" s="4">
        <f t="shared" si="7"/>
        <v>0</v>
      </c>
    </row>
    <row r="17" spans="2:18">
      <c r="B17" s="4" t="s">
        <v>9</v>
      </c>
      <c r="C17" s="4">
        <f t="shared" si="8"/>
        <v>1123790.7729709838</v>
      </c>
      <c r="D17" s="4">
        <f t="shared" si="0"/>
        <v>15733.070821593772</v>
      </c>
      <c r="E17" s="4">
        <f t="shared" si="9"/>
        <v>15733.070821593772</v>
      </c>
      <c r="F17" s="4">
        <f t="shared" si="3"/>
        <v>0</v>
      </c>
      <c r="H17" s="4" t="s">
        <v>9</v>
      </c>
      <c r="I17" s="4">
        <f t="shared" si="4"/>
        <v>1123790.7729709838</v>
      </c>
      <c r="J17" s="4">
        <f t="shared" si="1"/>
        <v>15733.070821593772</v>
      </c>
      <c r="K17" s="4">
        <f t="shared" si="10"/>
        <v>15733.070821593772</v>
      </c>
      <c r="L17" s="4">
        <f t="shared" si="5"/>
        <v>0</v>
      </c>
      <c r="N17" s="4" t="s">
        <v>9</v>
      </c>
      <c r="O17" s="4">
        <f t="shared" si="6"/>
        <v>1123790.7729709838</v>
      </c>
      <c r="P17" s="4">
        <f t="shared" si="2"/>
        <v>15733.070821593772</v>
      </c>
      <c r="Q17" s="4">
        <f t="shared" si="11"/>
        <v>15733.070821593772</v>
      </c>
      <c r="R17" s="4">
        <f t="shared" si="7"/>
        <v>0</v>
      </c>
    </row>
    <row r="18" spans="2:18">
      <c r="B18" s="4" t="s">
        <v>10</v>
      </c>
      <c r="C18" s="4">
        <f t="shared" si="8"/>
        <v>892289.87373896106</v>
      </c>
      <c r="D18" s="4">
        <f t="shared" si="0"/>
        <v>12492.058232345455</v>
      </c>
      <c r="E18" s="4">
        <f t="shared" si="9"/>
        <v>12492.058232345455</v>
      </c>
      <c r="F18" s="4">
        <f t="shared" si="3"/>
        <v>0</v>
      </c>
      <c r="H18" s="4" t="s">
        <v>10</v>
      </c>
      <c r="I18" s="4">
        <f t="shared" si="4"/>
        <v>892289.87373896106</v>
      </c>
      <c r="J18" s="4">
        <f t="shared" si="1"/>
        <v>12492.058232345455</v>
      </c>
      <c r="K18" s="4">
        <f t="shared" si="10"/>
        <v>12492.058232345455</v>
      </c>
      <c r="L18" s="4">
        <f t="shared" si="5"/>
        <v>0</v>
      </c>
      <c r="N18" s="4" t="s">
        <v>10</v>
      </c>
      <c r="O18" s="4">
        <f t="shared" si="6"/>
        <v>892289.87373896106</v>
      </c>
      <c r="P18" s="4">
        <f t="shared" si="2"/>
        <v>12492.058232345455</v>
      </c>
      <c r="Q18" s="4">
        <f t="shared" si="11"/>
        <v>12492.058232345455</v>
      </c>
      <c r="R18" s="4">
        <f t="shared" si="7"/>
        <v>0</v>
      </c>
    </row>
    <row r="19" spans="2:18">
      <c r="B19" s="4" t="s">
        <v>11</v>
      </c>
      <c r="C19" s="4">
        <f t="shared" si="8"/>
        <v>708478.15974873514</v>
      </c>
      <c r="D19" s="4">
        <f t="shared" si="0"/>
        <v>9918.6942364822917</v>
      </c>
      <c r="E19" s="4">
        <f t="shared" si="9"/>
        <v>9918.6942364822917</v>
      </c>
      <c r="F19" s="4">
        <f t="shared" si="3"/>
        <v>0</v>
      </c>
      <c r="H19" s="4" t="s">
        <v>11</v>
      </c>
      <c r="I19" s="4">
        <f t="shared" si="4"/>
        <v>708478.15974873514</v>
      </c>
      <c r="J19" s="4">
        <f t="shared" si="1"/>
        <v>9918.6942364822917</v>
      </c>
      <c r="K19" s="4">
        <f t="shared" si="10"/>
        <v>9918.6942364822917</v>
      </c>
      <c r="L19" s="4">
        <f t="shared" si="5"/>
        <v>0</v>
      </c>
      <c r="N19" s="4" t="s">
        <v>11</v>
      </c>
      <c r="O19" s="4">
        <f t="shared" si="6"/>
        <v>708478.15974873514</v>
      </c>
      <c r="P19" s="4">
        <f t="shared" si="2"/>
        <v>9918.6942364822917</v>
      </c>
      <c r="Q19" s="4">
        <f t="shared" si="11"/>
        <v>9918.6942364822917</v>
      </c>
      <c r="R19" s="4">
        <f t="shared" si="7"/>
        <v>0</v>
      </c>
    </row>
    <row r="20" spans="2:18">
      <c r="B20" s="4" t="s">
        <v>12</v>
      </c>
      <c r="C20" s="4">
        <f t="shared" si="8"/>
        <v>562531.65884049574</v>
      </c>
      <c r="D20" s="4">
        <f t="shared" si="0"/>
        <v>7875.4432237669407</v>
      </c>
      <c r="E20" s="4">
        <f t="shared" si="9"/>
        <v>7875.4432237669407</v>
      </c>
      <c r="F20" s="4">
        <f t="shared" si="3"/>
        <v>0</v>
      </c>
      <c r="H20" s="4" t="s">
        <v>12</v>
      </c>
      <c r="I20" s="4">
        <f t="shared" si="4"/>
        <v>562531.65884049574</v>
      </c>
      <c r="J20" s="4">
        <f t="shared" si="1"/>
        <v>7875.4432237669407</v>
      </c>
      <c r="K20" s="4">
        <f t="shared" si="10"/>
        <v>7875.4432237669407</v>
      </c>
      <c r="L20" s="4">
        <f t="shared" si="5"/>
        <v>0</v>
      </c>
      <c r="N20" s="4" t="s">
        <v>12</v>
      </c>
      <c r="O20" s="4">
        <f t="shared" si="6"/>
        <v>562531.65884049574</v>
      </c>
      <c r="P20" s="4">
        <f t="shared" si="2"/>
        <v>7875.4432237669407</v>
      </c>
      <c r="Q20" s="4">
        <f t="shared" si="11"/>
        <v>7875.4432237669407</v>
      </c>
      <c r="R20" s="4">
        <f t="shared" si="7"/>
        <v>0</v>
      </c>
    </row>
    <row r="21" spans="2:18">
      <c r="B21" s="4" t="s">
        <v>17</v>
      </c>
      <c r="C21" s="4">
        <f t="shared" si="8"/>
        <v>446650.13711935363</v>
      </c>
      <c r="D21" s="4">
        <f t="shared" si="0"/>
        <v>6253.1019196709512</v>
      </c>
      <c r="E21" s="4">
        <f t="shared" si="9"/>
        <v>6253.1019196709512</v>
      </c>
      <c r="F21" s="4">
        <f t="shared" si="3"/>
        <v>0</v>
      </c>
      <c r="H21" s="4" t="s">
        <v>17</v>
      </c>
      <c r="I21" s="4">
        <f t="shared" si="4"/>
        <v>446650.13711935363</v>
      </c>
      <c r="J21" s="4">
        <f t="shared" si="1"/>
        <v>6253.1019196709512</v>
      </c>
      <c r="K21" s="4">
        <f t="shared" si="10"/>
        <v>6253.1019196709512</v>
      </c>
      <c r="L21" s="4">
        <f t="shared" si="5"/>
        <v>0</v>
      </c>
      <c r="N21" s="4" t="s">
        <v>17</v>
      </c>
      <c r="O21" s="4">
        <f t="shared" si="6"/>
        <v>446650.13711935363</v>
      </c>
      <c r="P21" s="4">
        <f t="shared" si="2"/>
        <v>6253.1019196709512</v>
      </c>
      <c r="Q21" s="4">
        <f t="shared" si="11"/>
        <v>6253.1019196709512</v>
      </c>
      <c r="R21" s="4">
        <f t="shared" si="7"/>
        <v>0</v>
      </c>
    </row>
    <row r="22" spans="2:18">
      <c r="B22" s="4" t="s">
        <v>18</v>
      </c>
      <c r="C22" s="4">
        <f t="shared" si="8"/>
        <v>354640.20887276682</v>
      </c>
      <c r="D22" s="4">
        <f t="shared" si="0"/>
        <v>4964.9629242187357</v>
      </c>
      <c r="E22" s="4">
        <f t="shared" si="9"/>
        <v>4964.9629242187357</v>
      </c>
      <c r="F22" s="4">
        <f t="shared" si="3"/>
        <v>0</v>
      </c>
      <c r="H22" s="4" t="s">
        <v>18</v>
      </c>
      <c r="I22" s="4">
        <f t="shared" si="4"/>
        <v>354640.20887276682</v>
      </c>
      <c r="J22" s="4">
        <f t="shared" si="1"/>
        <v>4964.9629242187357</v>
      </c>
      <c r="K22" s="4">
        <f t="shared" si="10"/>
        <v>4964.9629242187357</v>
      </c>
      <c r="L22" s="4">
        <f t="shared" si="5"/>
        <v>0</v>
      </c>
      <c r="N22" s="4" t="s">
        <v>18</v>
      </c>
      <c r="O22" s="4">
        <f t="shared" si="6"/>
        <v>354640.20887276682</v>
      </c>
      <c r="P22" s="4">
        <f t="shared" si="2"/>
        <v>4964.9629242187357</v>
      </c>
      <c r="Q22" s="4">
        <f t="shared" si="11"/>
        <v>4964.9629242187357</v>
      </c>
      <c r="R22" s="4">
        <f t="shared" si="7"/>
        <v>0</v>
      </c>
    </row>
    <row r="23" spans="2:18">
      <c r="B23" s="4" t="s">
        <v>19</v>
      </c>
      <c r="C23" s="4">
        <f t="shared" si="8"/>
        <v>281584.32584497688</v>
      </c>
      <c r="D23" s="4">
        <f t="shared" si="0"/>
        <v>3942.1805618296762</v>
      </c>
      <c r="E23" s="4">
        <f t="shared" si="9"/>
        <v>3942.1805618296762</v>
      </c>
      <c r="F23" s="4">
        <f t="shared" si="3"/>
        <v>0</v>
      </c>
      <c r="H23" s="4" t="s">
        <v>19</v>
      </c>
      <c r="I23" s="4">
        <f t="shared" si="4"/>
        <v>281584.32584497688</v>
      </c>
      <c r="J23" s="4">
        <f t="shared" si="1"/>
        <v>3942.1805618296762</v>
      </c>
      <c r="K23" s="4">
        <f t="shared" si="10"/>
        <v>3942.1805618296762</v>
      </c>
      <c r="L23" s="4">
        <f t="shared" si="5"/>
        <v>0</v>
      </c>
      <c r="N23" s="4" t="s">
        <v>19</v>
      </c>
      <c r="O23" s="4">
        <f t="shared" si="6"/>
        <v>281584.32584497688</v>
      </c>
      <c r="P23" s="4">
        <f t="shared" si="2"/>
        <v>3942.1805618296762</v>
      </c>
      <c r="Q23" s="4">
        <f t="shared" si="11"/>
        <v>3942.1805618296762</v>
      </c>
      <c r="R23" s="4">
        <f t="shared" si="7"/>
        <v>0</v>
      </c>
    </row>
    <row r="24" spans="2:18">
      <c r="B24" s="4" t="s">
        <v>20</v>
      </c>
      <c r="C24" s="4">
        <f t="shared" si="8"/>
        <v>250000</v>
      </c>
      <c r="D24" s="4">
        <f t="shared" si="0"/>
        <v>3500</v>
      </c>
      <c r="E24" s="4">
        <f t="shared" si="9"/>
        <v>3500</v>
      </c>
      <c r="F24" s="4">
        <f t="shared" si="3"/>
        <v>0</v>
      </c>
      <c r="H24" s="4" t="s">
        <v>20</v>
      </c>
      <c r="I24" s="4">
        <f t="shared" si="4"/>
        <v>250000</v>
      </c>
      <c r="J24" s="4">
        <f t="shared" si="1"/>
        <v>3500</v>
      </c>
      <c r="K24" s="4">
        <f t="shared" si="10"/>
        <v>3500</v>
      </c>
      <c r="L24" s="4">
        <f t="shared" si="5"/>
        <v>0</v>
      </c>
      <c r="N24" s="4" t="s">
        <v>20</v>
      </c>
      <c r="O24" s="4">
        <f t="shared" si="6"/>
        <v>250000</v>
      </c>
      <c r="P24" s="4">
        <f t="shared" si="2"/>
        <v>3500</v>
      </c>
      <c r="Q24" s="4">
        <f t="shared" si="11"/>
        <v>3500</v>
      </c>
      <c r="R24" s="4">
        <f t="shared" si="7"/>
        <v>0</v>
      </c>
    </row>
    <row r="25" spans="2:18">
      <c r="B25" s="4"/>
      <c r="C25" s="9" t="s">
        <v>24</v>
      </c>
      <c r="D25" s="10">
        <f>SUM(D11:D24)</f>
        <v>293111.20696071471</v>
      </c>
      <c r="E25" s="10">
        <f>SUM(E11:E24)</f>
        <v>216996.03874071475</v>
      </c>
      <c r="F25" s="10">
        <f>D25-E25</f>
        <v>76115.168219999963</v>
      </c>
      <c r="H25" s="4"/>
      <c r="I25" s="9" t="s">
        <v>24</v>
      </c>
      <c r="J25" s="10">
        <f>SUM(J11:J24)</f>
        <v>293111.20696071471</v>
      </c>
      <c r="K25" s="10">
        <f>SUM(K11:K24)</f>
        <v>170670.61553847475</v>
      </c>
      <c r="L25" s="10">
        <f>J25-K25</f>
        <v>122440.59142223996</v>
      </c>
      <c r="N25" s="4"/>
      <c r="O25" s="9" t="s">
        <v>24</v>
      </c>
      <c r="P25" s="10">
        <f>SUM(P11:P24)</f>
        <v>293111.20696071471</v>
      </c>
      <c r="Q25" s="10">
        <f>SUM(Q11:Q24)</f>
        <v>154033.37737145621</v>
      </c>
      <c r="R25" s="10">
        <f>P25-Q25</f>
        <v>139077.8295892585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AA6C1-5E9F-4A2A-AD0F-C81F2A59B6DC}">
  <dimension ref="B2:R25"/>
  <sheetViews>
    <sheetView workbookViewId="0">
      <selection activeCell="C3" sqref="C3"/>
    </sheetView>
  </sheetViews>
  <sheetFormatPr defaultRowHeight="15.75"/>
  <cols>
    <col min="1" max="1" width="4.875" style="1" customWidth="1"/>
    <col min="2" max="2" width="9.875" style="1" customWidth="1"/>
    <col min="3" max="3" width="12.125" style="1" customWidth="1"/>
    <col min="4" max="4" width="10.625" style="1" customWidth="1"/>
    <col min="5" max="5" width="14" style="1" customWidth="1"/>
    <col min="6" max="6" width="13.125" style="1" customWidth="1"/>
    <col min="7" max="8" width="9" style="1"/>
    <col min="9" max="9" width="10.875" style="1" bestFit="1" customWidth="1"/>
    <col min="10" max="10" width="11.5" style="1" customWidth="1"/>
    <col min="11" max="11" width="11.875" style="1" customWidth="1"/>
    <col min="12" max="12" width="11.5" style="1" customWidth="1"/>
    <col min="13" max="14" width="9" style="1"/>
    <col min="15" max="15" width="10.875" style="1" bestFit="1" customWidth="1"/>
    <col min="16" max="16" width="11.5" style="1" customWidth="1"/>
    <col min="17" max="17" width="11.875" style="1" customWidth="1"/>
    <col min="18" max="18" width="11.5" style="1" customWidth="1"/>
    <col min="19" max="16384" width="9" style="1"/>
  </cols>
  <sheetData>
    <row r="2" spans="2:18">
      <c r="B2" s="1" t="s">
        <v>3</v>
      </c>
      <c r="C2" s="1">
        <v>7000000</v>
      </c>
    </row>
    <row r="3" spans="2:18">
      <c r="B3" s="1" t="s">
        <v>13</v>
      </c>
      <c r="C3" s="1">
        <v>10</v>
      </c>
    </row>
    <row r="4" spans="2:18">
      <c r="B4" s="1" t="s">
        <v>14</v>
      </c>
      <c r="C4" s="2">
        <v>0.20599999999999999</v>
      </c>
    </row>
    <row r="5" spans="2:18">
      <c r="B5" s="1" t="s">
        <v>21</v>
      </c>
      <c r="C5" s="1">
        <f>C2*5%</f>
        <v>350000</v>
      </c>
    </row>
    <row r="6" spans="2:18">
      <c r="B6" s="1" t="s">
        <v>15</v>
      </c>
      <c r="C6" s="3">
        <v>1.4E-2</v>
      </c>
    </row>
    <row r="7" spans="2:18">
      <c r="C7" s="2"/>
    </row>
    <row r="8" spans="2:18">
      <c r="C8" s="2"/>
    </row>
    <row r="9" spans="2:18">
      <c r="B9" s="8" t="s">
        <v>23</v>
      </c>
      <c r="H9" s="8" t="s">
        <v>28</v>
      </c>
      <c r="N9" s="8" t="s">
        <v>27</v>
      </c>
    </row>
    <row r="10" spans="2:18" s="7" customFormat="1" ht="31.5">
      <c r="B10" s="5" t="s">
        <v>1</v>
      </c>
      <c r="C10" s="5" t="s">
        <v>0</v>
      </c>
      <c r="D10" s="5" t="s">
        <v>16</v>
      </c>
      <c r="E10" s="6" t="s">
        <v>25</v>
      </c>
      <c r="F10" s="5" t="s">
        <v>22</v>
      </c>
      <c r="H10" s="5" t="s">
        <v>1</v>
      </c>
      <c r="I10" s="5" t="s">
        <v>0</v>
      </c>
      <c r="J10" s="5" t="s">
        <v>16</v>
      </c>
      <c r="K10" s="6" t="s">
        <v>26</v>
      </c>
      <c r="L10" s="5" t="s">
        <v>22</v>
      </c>
      <c r="N10" s="5" t="s">
        <v>1</v>
      </c>
      <c r="O10" s="5" t="s">
        <v>0</v>
      </c>
      <c r="P10" s="5" t="s">
        <v>16</v>
      </c>
      <c r="Q10" s="6" t="s">
        <v>26</v>
      </c>
      <c r="R10" s="5" t="s">
        <v>22</v>
      </c>
    </row>
    <row r="11" spans="2:18">
      <c r="B11" s="4" t="s">
        <v>2</v>
      </c>
      <c r="C11" s="4">
        <f>C2-(C2*C4/2)</f>
        <v>6279000</v>
      </c>
      <c r="D11" s="4">
        <f t="shared" ref="D11:D24" si="0">C11*$C$6</f>
        <v>87906</v>
      </c>
      <c r="E11" s="4">
        <f>D11/2</f>
        <v>43953</v>
      </c>
      <c r="F11" s="4">
        <f>D11-E11</f>
        <v>43953</v>
      </c>
      <c r="H11" s="4" t="s">
        <v>2</v>
      </c>
      <c r="I11" s="4">
        <f>C2-(C2*C4/2)</f>
        <v>6279000</v>
      </c>
      <c r="J11" s="4">
        <f t="shared" ref="J11:J24" si="1">I11*$C$6</f>
        <v>87906</v>
      </c>
      <c r="K11" s="4">
        <f>J11/3</f>
        <v>29302</v>
      </c>
      <c r="L11" s="4">
        <f>J11-K11</f>
        <v>58604</v>
      </c>
      <c r="N11" s="4" t="s">
        <v>2</v>
      </c>
      <c r="O11" s="4">
        <f>C2-(C2*C4/2)</f>
        <v>6279000</v>
      </c>
      <c r="P11" s="4">
        <f t="shared" ref="P11:P24" si="2">O11*$C$6</f>
        <v>87906</v>
      </c>
      <c r="Q11" s="4">
        <f>P11/3</f>
        <v>29302</v>
      </c>
      <c r="R11" s="4">
        <f>P11-Q11</f>
        <v>58604</v>
      </c>
    </row>
    <row r="12" spans="2:18">
      <c r="B12" s="4" t="s">
        <v>4</v>
      </c>
      <c r="C12" s="4">
        <f>IF(C11-(C11*$C$4)&gt;$C$5,C11-(C11*$C$4),$C$5)</f>
        <v>4985526</v>
      </c>
      <c r="D12" s="4">
        <f t="shared" si="0"/>
        <v>69797.364000000001</v>
      </c>
      <c r="E12" s="4">
        <f>D12/2</f>
        <v>34898.682000000001</v>
      </c>
      <c r="F12" s="4">
        <f t="shared" ref="F12:F24" si="3">D12-E12</f>
        <v>34898.682000000001</v>
      </c>
      <c r="H12" s="4" t="s">
        <v>4</v>
      </c>
      <c r="I12" s="4">
        <f t="shared" ref="I12:I24" si="4">IF(I11-(I11*$C$4)&gt;$C$5,I11-(I11*$C$4),$C$5)</f>
        <v>4985526</v>
      </c>
      <c r="J12" s="4">
        <f t="shared" si="1"/>
        <v>69797.364000000001</v>
      </c>
      <c r="K12" s="4">
        <f>J12/3</f>
        <v>23265.788</v>
      </c>
      <c r="L12" s="4">
        <f t="shared" ref="L12:L24" si="5">J12-K12</f>
        <v>46531.576000000001</v>
      </c>
      <c r="N12" s="4" t="s">
        <v>4</v>
      </c>
      <c r="O12" s="4">
        <f t="shared" ref="O12:O24" si="6">IF(O11-(O11*$C$4)&gt;$C$5,O11-(O11*$C$4),$C$5)</f>
        <v>4985526</v>
      </c>
      <c r="P12" s="4">
        <f t="shared" si="2"/>
        <v>69797.364000000001</v>
      </c>
      <c r="Q12" s="4">
        <f>P12/3</f>
        <v>23265.788</v>
      </c>
      <c r="R12" s="4">
        <f t="shared" ref="R12:R24" si="7">P12-Q12</f>
        <v>46531.576000000001</v>
      </c>
    </row>
    <row r="13" spans="2:18">
      <c r="B13" s="4" t="s">
        <v>5</v>
      </c>
      <c r="C13" s="4">
        <f t="shared" ref="C13:C24" si="8">IF(C12-(C12*$C$4)&gt;$C$5,C12-(C12*$C$4),$C$5)</f>
        <v>3958507.6440000003</v>
      </c>
      <c r="D13" s="4">
        <f t="shared" si="0"/>
        <v>55419.107016000009</v>
      </c>
      <c r="E13" s="4">
        <f>D13/2</f>
        <v>27709.553508000005</v>
      </c>
      <c r="F13" s="4">
        <f t="shared" si="3"/>
        <v>27709.553508000005</v>
      </c>
      <c r="H13" s="4" t="s">
        <v>5</v>
      </c>
      <c r="I13" s="4">
        <f t="shared" si="4"/>
        <v>3958507.6440000003</v>
      </c>
      <c r="J13" s="4">
        <f t="shared" si="1"/>
        <v>55419.107016000009</v>
      </c>
      <c r="K13" s="4">
        <f>J13/3</f>
        <v>18473.035672000002</v>
      </c>
      <c r="L13" s="4">
        <f t="shared" si="5"/>
        <v>36946.071344000011</v>
      </c>
      <c r="N13" s="4" t="s">
        <v>5</v>
      </c>
      <c r="O13" s="4">
        <f t="shared" si="6"/>
        <v>3958507.6440000003</v>
      </c>
      <c r="P13" s="4">
        <f t="shared" si="2"/>
        <v>55419.107016000009</v>
      </c>
      <c r="Q13" s="4">
        <f>P13/3</f>
        <v>18473.035672000002</v>
      </c>
      <c r="R13" s="4">
        <f t="shared" si="7"/>
        <v>36946.071344000011</v>
      </c>
    </row>
    <row r="14" spans="2:18">
      <c r="B14" s="4" t="s">
        <v>6</v>
      </c>
      <c r="C14" s="4">
        <f t="shared" si="8"/>
        <v>3143055.0693360004</v>
      </c>
      <c r="D14" s="4">
        <f t="shared" si="0"/>
        <v>44002.770970704005</v>
      </c>
      <c r="E14" s="4">
        <f t="shared" ref="E14:E24" si="9">D14</f>
        <v>44002.770970704005</v>
      </c>
      <c r="F14" s="4">
        <f t="shared" si="3"/>
        <v>0</v>
      </c>
      <c r="H14" s="4" t="s">
        <v>6</v>
      </c>
      <c r="I14" s="4">
        <f t="shared" si="4"/>
        <v>3143055.0693360004</v>
      </c>
      <c r="J14" s="4">
        <f t="shared" si="1"/>
        <v>44002.770970704005</v>
      </c>
      <c r="K14" s="4">
        <f>J14/3</f>
        <v>14667.590323568002</v>
      </c>
      <c r="L14" s="4">
        <f t="shared" si="5"/>
        <v>29335.180647136003</v>
      </c>
      <c r="N14" s="4" t="s">
        <v>6</v>
      </c>
      <c r="O14" s="4">
        <f t="shared" si="6"/>
        <v>3143055.0693360004</v>
      </c>
      <c r="P14" s="4">
        <f t="shared" si="2"/>
        <v>44002.770970704005</v>
      </c>
      <c r="Q14" s="4">
        <f>P14/3</f>
        <v>14667.590323568002</v>
      </c>
      <c r="R14" s="4">
        <f t="shared" si="7"/>
        <v>29335.180647136003</v>
      </c>
    </row>
    <row r="15" spans="2:18">
      <c r="B15" s="4" t="s">
        <v>7</v>
      </c>
      <c r="C15" s="4">
        <f t="shared" si="8"/>
        <v>2495585.7250527842</v>
      </c>
      <c r="D15" s="4">
        <f t="shared" si="0"/>
        <v>34938.20015073898</v>
      </c>
      <c r="E15" s="4">
        <f t="shared" si="9"/>
        <v>34938.20015073898</v>
      </c>
      <c r="F15" s="4">
        <f t="shared" si="3"/>
        <v>0</v>
      </c>
      <c r="H15" s="4" t="s">
        <v>7</v>
      </c>
      <c r="I15" s="4">
        <f t="shared" si="4"/>
        <v>2495585.7250527842</v>
      </c>
      <c r="J15" s="4">
        <f t="shared" si="1"/>
        <v>34938.20015073898</v>
      </c>
      <c r="K15" s="4">
        <f t="shared" ref="K15:K24" si="10">J15</f>
        <v>34938.20015073898</v>
      </c>
      <c r="L15" s="4">
        <f t="shared" si="5"/>
        <v>0</v>
      </c>
      <c r="N15" s="4" t="s">
        <v>7</v>
      </c>
      <c r="O15" s="4">
        <f t="shared" si="6"/>
        <v>2495585.7250527842</v>
      </c>
      <c r="P15" s="4">
        <f t="shared" si="2"/>
        <v>34938.20015073898</v>
      </c>
      <c r="Q15" s="4">
        <f>P15/3</f>
        <v>11646.066716912994</v>
      </c>
      <c r="R15" s="4">
        <f t="shared" si="7"/>
        <v>23292.133433825984</v>
      </c>
    </row>
    <row r="16" spans="2:18">
      <c r="B16" s="4" t="s">
        <v>8</v>
      </c>
      <c r="C16" s="4">
        <f t="shared" si="8"/>
        <v>1981495.0656919107</v>
      </c>
      <c r="D16" s="4">
        <f t="shared" si="0"/>
        <v>27740.930919686751</v>
      </c>
      <c r="E16" s="4">
        <f t="shared" si="9"/>
        <v>27740.930919686751</v>
      </c>
      <c r="F16" s="4">
        <f t="shared" si="3"/>
        <v>0</v>
      </c>
      <c r="H16" s="4" t="s">
        <v>8</v>
      </c>
      <c r="I16" s="4">
        <f t="shared" si="4"/>
        <v>1981495.0656919107</v>
      </c>
      <c r="J16" s="4">
        <f t="shared" si="1"/>
        <v>27740.930919686751</v>
      </c>
      <c r="K16" s="4">
        <f t="shared" si="10"/>
        <v>27740.930919686751</v>
      </c>
      <c r="L16" s="4">
        <f t="shared" si="5"/>
        <v>0</v>
      </c>
      <c r="N16" s="4" t="s">
        <v>8</v>
      </c>
      <c r="O16" s="4">
        <f t="shared" si="6"/>
        <v>1981495.0656919107</v>
      </c>
      <c r="P16" s="4">
        <f t="shared" si="2"/>
        <v>27740.930919686751</v>
      </c>
      <c r="Q16" s="4">
        <f t="shared" ref="Q16:Q24" si="11">P16</f>
        <v>27740.930919686751</v>
      </c>
      <c r="R16" s="4">
        <f t="shared" si="7"/>
        <v>0</v>
      </c>
    </row>
    <row r="17" spans="2:18">
      <c r="B17" s="4" t="s">
        <v>9</v>
      </c>
      <c r="C17" s="4">
        <f t="shared" si="8"/>
        <v>1573307.0821593772</v>
      </c>
      <c r="D17" s="4">
        <f t="shared" si="0"/>
        <v>22026.29915023128</v>
      </c>
      <c r="E17" s="4">
        <f t="shared" si="9"/>
        <v>22026.29915023128</v>
      </c>
      <c r="F17" s="4">
        <f t="shared" si="3"/>
        <v>0</v>
      </c>
      <c r="H17" s="4" t="s">
        <v>9</v>
      </c>
      <c r="I17" s="4">
        <f t="shared" si="4"/>
        <v>1573307.0821593772</v>
      </c>
      <c r="J17" s="4">
        <f t="shared" si="1"/>
        <v>22026.29915023128</v>
      </c>
      <c r="K17" s="4">
        <f t="shared" si="10"/>
        <v>22026.29915023128</v>
      </c>
      <c r="L17" s="4">
        <f t="shared" si="5"/>
        <v>0</v>
      </c>
      <c r="N17" s="4" t="s">
        <v>9</v>
      </c>
      <c r="O17" s="4">
        <f t="shared" si="6"/>
        <v>1573307.0821593772</v>
      </c>
      <c r="P17" s="4">
        <f t="shared" si="2"/>
        <v>22026.29915023128</v>
      </c>
      <c r="Q17" s="4">
        <f t="shared" si="11"/>
        <v>22026.29915023128</v>
      </c>
      <c r="R17" s="4">
        <f t="shared" si="7"/>
        <v>0</v>
      </c>
    </row>
    <row r="18" spans="2:18">
      <c r="B18" s="4" t="s">
        <v>10</v>
      </c>
      <c r="C18" s="4">
        <f t="shared" si="8"/>
        <v>1249205.8232345455</v>
      </c>
      <c r="D18" s="4">
        <f t="shared" si="0"/>
        <v>17488.881525283639</v>
      </c>
      <c r="E18" s="4">
        <f t="shared" si="9"/>
        <v>17488.881525283639</v>
      </c>
      <c r="F18" s="4">
        <f t="shared" si="3"/>
        <v>0</v>
      </c>
      <c r="H18" s="4" t="s">
        <v>10</v>
      </c>
      <c r="I18" s="4">
        <f t="shared" si="4"/>
        <v>1249205.8232345455</v>
      </c>
      <c r="J18" s="4">
        <f t="shared" si="1"/>
        <v>17488.881525283639</v>
      </c>
      <c r="K18" s="4">
        <f t="shared" si="10"/>
        <v>17488.881525283639</v>
      </c>
      <c r="L18" s="4">
        <f t="shared" si="5"/>
        <v>0</v>
      </c>
      <c r="N18" s="4" t="s">
        <v>10</v>
      </c>
      <c r="O18" s="4">
        <f t="shared" si="6"/>
        <v>1249205.8232345455</v>
      </c>
      <c r="P18" s="4">
        <f t="shared" si="2"/>
        <v>17488.881525283639</v>
      </c>
      <c r="Q18" s="4">
        <f t="shared" si="11"/>
        <v>17488.881525283639</v>
      </c>
      <c r="R18" s="4">
        <f t="shared" si="7"/>
        <v>0</v>
      </c>
    </row>
    <row r="19" spans="2:18">
      <c r="B19" s="4" t="s">
        <v>11</v>
      </c>
      <c r="C19" s="4">
        <f t="shared" si="8"/>
        <v>991869.4236482291</v>
      </c>
      <c r="D19" s="4">
        <f t="shared" si="0"/>
        <v>13886.171931075207</v>
      </c>
      <c r="E19" s="4">
        <f t="shared" si="9"/>
        <v>13886.171931075207</v>
      </c>
      <c r="F19" s="4">
        <f t="shared" si="3"/>
        <v>0</v>
      </c>
      <c r="H19" s="4" t="s">
        <v>11</v>
      </c>
      <c r="I19" s="4">
        <f t="shared" si="4"/>
        <v>991869.4236482291</v>
      </c>
      <c r="J19" s="4">
        <f t="shared" si="1"/>
        <v>13886.171931075207</v>
      </c>
      <c r="K19" s="4">
        <f t="shared" si="10"/>
        <v>13886.171931075207</v>
      </c>
      <c r="L19" s="4">
        <f t="shared" si="5"/>
        <v>0</v>
      </c>
      <c r="N19" s="4" t="s">
        <v>11</v>
      </c>
      <c r="O19" s="4">
        <f t="shared" si="6"/>
        <v>991869.4236482291</v>
      </c>
      <c r="P19" s="4">
        <f t="shared" si="2"/>
        <v>13886.171931075207</v>
      </c>
      <c r="Q19" s="4">
        <f t="shared" si="11"/>
        <v>13886.171931075207</v>
      </c>
      <c r="R19" s="4">
        <f t="shared" si="7"/>
        <v>0</v>
      </c>
    </row>
    <row r="20" spans="2:18">
      <c r="B20" s="4" t="s">
        <v>12</v>
      </c>
      <c r="C20" s="4">
        <f t="shared" si="8"/>
        <v>787544.32237669395</v>
      </c>
      <c r="D20" s="4">
        <f t="shared" si="0"/>
        <v>11025.620513273716</v>
      </c>
      <c r="E20" s="4">
        <f t="shared" si="9"/>
        <v>11025.620513273716</v>
      </c>
      <c r="F20" s="4">
        <f t="shared" si="3"/>
        <v>0</v>
      </c>
      <c r="H20" s="4" t="s">
        <v>12</v>
      </c>
      <c r="I20" s="4">
        <f t="shared" si="4"/>
        <v>787544.32237669395</v>
      </c>
      <c r="J20" s="4">
        <f t="shared" si="1"/>
        <v>11025.620513273716</v>
      </c>
      <c r="K20" s="4">
        <f t="shared" si="10"/>
        <v>11025.620513273716</v>
      </c>
      <c r="L20" s="4">
        <f t="shared" si="5"/>
        <v>0</v>
      </c>
      <c r="N20" s="4" t="s">
        <v>12</v>
      </c>
      <c r="O20" s="4">
        <f t="shared" si="6"/>
        <v>787544.32237669395</v>
      </c>
      <c r="P20" s="4">
        <f t="shared" si="2"/>
        <v>11025.620513273716</v>
      </c>
      <c r="Q20" s="4">
        <f t="shared" si="11"/>
        <v>11025.620513273716</v>
      </c>
      <c r="R20" s="4">
        <f t="shared" si="7"/>
        <v>0</v>
      </c>
    </row>
    <row r="21" spans="2:18">
      <c r="B21" s="4" t="s">
        <v>17</v>
      </c>
      <c r="C21" s="4">
        <f t="shared" si="8"/>
        <v>625310.19196709502</v>
      </c>
      <c r="D21" s="4">
        <f t="shared" si="0"/>
        <v>8754.3426875393307</v>
      </c>
      <c r="E21" s="4">
        <f t="shared" si="9"/>
        <v>8754.3426875393307</v>
      </c>
      <c r="F21" s="4">
        <f t="shared" si="3"/>
        <v>0</v>
      </c>
      <c r="H21" s="4" t="s">
        <v>17</v>
      </c>
      <c r="I21" s="4">
        <f t="shared" si="4"/>
        <v>625310.19196709502</v>
      </c>
      <c r="J21" s="4">
        <f t="shared" si="1"/>
        <v>8754.3426875393307</v>
      </c>
      <c r="K21" s="4">
        <f t="shared" si="10"/>
        <v>8754.3426875393307</v>
      </c>
      <c r="L21" s="4">
        <f t="shared" si="5"/>
        <v>0</v>
      </c>
      <c r="N21" s="4" t="s">
        <v>17</v>
      </c>
      <c r="O21" s="4">
        <f t="shared" si="6"/>
        <v>625310.19196709502</v>
      </c>
      <c r="P21" s="4">
        <f t="shared" si="2"/>
        <v>8754.3426875393307</v>
      </c>
      <c r="Q21" s="4">
        <f t="shared" si="11"/>
        <v>8754.3426875393307</v>
      </c>
      <c r="R21" s="4">
        <f t="shared" si="7"/>
        <v>0</v>
      </c>
    </row>
    <row r="22" spans="2:18">
      <c r="B22" s="4" t="s">
        <v>18</v>
      </c>
      <c r="C22" s="4">
        <f t="shared" si="8"/>
        <v>496496.29242187343</v>
      </c>
      <c r="D22" s="4">
        <f t="shared" si="0"/>
        <v>6950.9480939062278</v>
      </c>
      <c r="E22" s="4">
        <f t="shared" si="9"/>
        <v>6950.9480939062278</v>
      </c>
      <c r="F22" s="4">
        <f t="shared" si="3"/>
        <v>0</v>
      </c>
      <c r="H22" s="4" t="s">
        <v>18</v>
      </c>
      <c r="I22" s="4">
        <f t="shared" si="4"/>
        <v>496496.29242187343</v>
      </c>
      <c r="J22" s="4">
        <f t="shared" si="1"/>
        <v>6950.9480939062278</v>
      </c>
      <c r="K22" s="4">
        <f t="shared" si="10"/>
        <v>6950.9480939062278</v>
      </c>
      <c r="L22" s="4">
        <f t="shared" si="5"/>
        <v>0</v>
      </c>
      <c r="N22" s="4" t="s">
        <v>18</v>
      </c>
      <c r="O22" s="4">
        <f t="shared" si="6"/>
        <v>496496.29242187343</v>
      </c>
      <c r="P22" s="4">
        <f t="shared" si="2"/>
        <v>6950.9480939062278</v>
      </c>
      <c r="Q22" s="4">
        <f t="shared" si="11"/>
        <v>6950.9480939062278</v>
      </c>
      <c r="R22" s="4">
        <f t="shared" si="7"/>
        <v>0</v>
      </c>
    </row>
    <row r="23" spans="2:18">
      <c r="B23" s="4" t="s">
        <v>19</v>
      </c>
      <c r="C23" s="4">
        <f t="shared" si="8"/>
        <v>394218.0561829675</v>
      </c>
      <c r="D23" s="4">
        <f t="shared" si="0"/>
        <v>5519.052786561545</v>
      </c>
      <c r="E23" s="4">
        <f t="shared" si="9"/>
        <v>5519.052786561545</v>
      </c>
      <c r="F23" s="4">
        <f t="shared" si="3"/>
        <v>0</v>
      </c>
      <c r="H23" s="4" t="s">
        <v>19</v>
      </c>
      <c r="I23" s="4">
        <f t="shared" si="4"/>
        <v>394218.0561829675</v>
      </c>
      <c r="J23" s="4">
        <f t="shared" si="1"/>
        <v>5519.052786561545</v>
      </c>
      <c r="K23" s="4">
        <f t="shared" si="10"/>
        <v>5519.052786561545</v>
      </c>
      <c r="L23" s="4">
        <f t="shared" si="5"/>
        <v>0</v>
      </c>
      <c r="N23" s="4" t="s">
        <v>19</v>
      </c>
      <c r="O23" s="4">
        <f t="shared" si="6"/>
        <v>394218.0561829675</v>
      </c>
      <c r="P23" s="4">
        <f t="shared" si="2"/>
        <v>5519.052786561545</v>
      </c>
      <c r="Q23" s="4">
        <f t="shared" si="11"/>
        <v>5519.052786561545</v>
      </c>
      <c r="R23" s="4">
        <f t="shared" si="7"/>
        <v>0</v>
      </c>
    </row>
    <row r="24" spans="2:18">
      <c r="B24" s="4" t="s">
        <v>20</v>
      </c>
      <c r="C24" s="4">
        <f t="shared" si="8"/>
        <v>350000</v>
      </c>
      <c r="D24" s="4">
        <f t="shared" si="0"/>
        <v>4900</v>
      </c>
      <c r="E24" s="4">
        <f t="shared" si="9"/>
        <v>4900</v>
      </c>
      <c r="F24" s="4">
        <f t="shared" si="3"/>
        <v>0</v>
      </c>
      <c r="H24" s="4" t="s">
        <v>20</v>
      </c>
      <c r="I24" s="4">
        <f t="shared" si="4"/>
        <v>350000</v>
      </c>
      <c r="J24" s="4">
        <f t="shared" si="1"/>
        <v>4900</v>
      </c>
      <c r="K24" s="4">
        <f t="shared" si="10"/>
        <v>4900</v>
      </c>
      <c r="L24" s="4">
        <f t="shared" si="5"/>
        <v>0</v>
      </c>
      <c r="N24" s="4" t="s">
        <v>20</v>
      </c>
      <c r="O24" s="4">
        <f t="shared" si="6"/>
        <v>350000</v>
      </c>
      <c r="P24" s="4">
        <f t="shared" si="2"/>
        <v>4900</v>
      </c>
      <c r="Q24" s="4">
        <f t="shared" si="11"/>
        <v>4900</v>
      </c>
      <c r="R24" s="4">
        <f t="shared" si="7"/>
        <v>0</v>
      </c>
    </row>
    <row r="25" spans="2:18">
      <c r="B25" s="4"/>
      <c r="C25" s="9" t="s">
        <v>24</v>
      </c>
      <c r="D25" s="10">
        <f>SUM(D11:D24)</f>
        <v>410355.68974500068</v>
      </c>
      <c r="E25" s="10">
        <f>SUM(E11:E24)</f>
        <v>303794.45423700067</v>
      </c>
      <c r="F25" s="10">
        <f>D25-E25</f>
        <v>106561.23550800001</v>
      </c>
      <c r="H25" s="4"/>
      <c r="I25" s="9" t="s">
        <v>24</v>
      </c>
      <c r="J25" s="10">
        <f>SUM(J11:J24)</f>
        <v>410355.68974500068</v>
      </c>
      <c r="K25" s="10">
        <f>SUM(K11:K24)</f>
        <v>238938.86175386468</v>
      </c>
      <c r="L25" s="10">
        <f>J25-K25</f>
        <v>171416.827991136</v>
      </c>
      <c r="N25" s="4"/>
      <c r="O25" s="9" t="s">
        <v>24</v>
      </c>
      <c r="P25" s="10">
        <f>SUM(P11:P24)</f>
        <v>410355.68974500068</v>
      </c>
      <c r="Q25" s="10">
        <f>SUM(Q11:Q24)</f>
        <v>215646.72832003867</v>
      </c>
      <c r="R25" s="10">
        <f>P25-Q25</f>
        <v>194708.96142496201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D9CF-4F4E-4CF1-847E-AC19840B10DF}">
  <dimension ref="B2:R25"/>
  <sheetViews>
    <sheetView workbookViewId="0">
      <selection activeCell="C3" sqref="C3"/>
    </sheetView>
  </sheetViews>
  <sheetFormatPr defaultRowHeight="15.75"/>
  <cols>
    <col min="1" max="1" width="4.875" style="1" customWidth="1"/>
    <col min="2" max="2" width="9.875" style="1" customWidth="1"/>
    <col min="3" max="3" width="12.125" style="1" customWidth="1"/>
    <col min="4" max="4" width="10.625" style="1" customWidth="1"/>
    <col min="5" max="5" width="14" style="1" customWidth="1"/>
    <col min="6" max="6" width="13.125" style="1" customWidth="1"/>
    <col min="7" max="8" width="9" style="1"/>
    <col min="9" max="9" width="10.875" style="1" bestFit="1" customWidth="1"/>
    <col min="10" max="10" width="11.5" style="1" customWidth="1"/>
    <col min="11" max="11" width="11.875" style="1" customWidth="1"/>
    <col min="12" max="12" width="11.5" style="1" customWidth="1"/>
    <col min="13" max="14" width="9" style="1"/>
    <col min="15" max="15" width="10.875" style="1" bestFit="1" customWidth="1"/>
    <col min="16" max="16" width="11.5" style="1" customWidth="1"/>
    <col min="17" max="17" width="11.875" style="1" customWidth="1"/>
    <col min="18" max="18" width="11.5" style="1" customWidth="1"/>
    <col min="19" max="16384" width="9" style="1"/>
  </cols>
  <sheetData>
    <row r="2" spans="2:18">
      <c r="B2" s="1" t="s">
        <v>3</v>
      </c>
      <c r="C2" s="1">
        <v>10000000</v>
      </c>
    </row>
    <row r="3" spans="2:18">
      <c r="B3" s="1" t="s">
        <v>13</v>
      </c>
      <c r="C3" s="1">
        <v>10</v>
      </c>
    </row>
    <row r="4" spans="2:18">
      <c r="B4" s="1" t="s">
        <v>14</v>
      </c>
      <c r="C4" s="2">
        <v>0.20599999999999999</v>
      </c>
    </row>
    <row r="5" spans="2:18">
      <c r="B5" s="1" t="s">
        <v>21</v>
      </c>
      <c r="C5" s="1">
        <f>C2*5%</f>
        <v>500000</v>
      </c>
    </row>
    <row r="6" spans="2:18">
      <c r="B6" s="1" t="s">
        <v>15</v>
      </c>
      <c r="C6" s="3">
        <v>1.4E-2</v>
      </c>
    </row>
    <row r="7" spans="2:18">
      <c r="C7" s="2"/>
    </row>
    <row r="8" spans="2:18">
      <c r="C8" s="2"/>
    </row>
    <row r="9" spans="2:18">
      <c r="B9" s="8" t="s">
        <v>23</v>
      </c>
      <c r="H9" s="8" t="s">
        <v>28</v>
      </c>
      <c r="N9" s="8" t="s">
        <v>27</v>
      </c>
    </row>
    <row r="10" spans="2:18" s="7" customFormat="1" ht="31.5">
      <c r="B10" s="5" t="s">
        <v>1</v>
      </c>
      <c r="C10" s="5" t="s">
        <v>0</v>
      </c>
      <c r="D10" s="5" t="s">
        <v>16</v>
      </c>
      <c r="E10" s="6" t="s">
        <v>25</v>
      </c>
      <c r="F10" s="5" t="s">
        <v>22</v>
      </c>
      <c r="H10" s="5" t="s">
        <v>1</v>
      </c>
      <c r="I10" s="5" t="s">
        <v>0</v>
      </c>
      <c r="J10" s="5" t="s">
        <v>16</v>
      </c>
      <c r="K10" s="6" t="s">
        <v>26</v>
      </c>
      <c r="L10" s="5" t="s">
        <v>22</v>
      </c>
      <c r="N10" s="5" t="s">
        <v>1</v>
      </c>
      <c r="O10" s="5" t="s">
        <v>0</v>
      </c>
      <c r="P10" s="5" t="s">
        <v>16</v>
      </c>
      <c r="Q10" s="6" t="s">
        <v>26</v>
      </c>
      <c r="R10" s="5" t="s">
        <v>22</v>
      </c>
    </row>
    <row r="11" spans="2:18">
      <c r="B11" s="4" t="s">
        <v>2</v>
      </c>
      <c r="C11" s="4">
        <f>C2-(C2*C4/2)</f>
        <v>8970000</v>
      </c>
      <c r="D11" s="4">
        <f t="shared" ref="D11:D24" si="0">C11*$C$6</f>
        <v>125580</v>
      </c>
      <c r="E11" s="4">
        <f>D11/2</f>
        <v>62790</v>
      </c>
      <c r="F11" s="4">
        <f>D11-E11</f>
        <v>62790</v>
      </c>
      <c r="H11" s="4" t="s">
        <v>2</v>
      </c>
      <c r="I11" s="4">
        <f>C2-(C2*C4/2)</f>
        <v>8970000</v>
      </c>
      <c r="J11" s="4">
        <f t="shared" ref="J11:J24" si="1">I11*$C$6</f>
        <v>125580</v>
      </c>
      <c r="K11" s="4">
        <f>J11/3</f>
        <v>41860</v>
      </c>
      <c r="L11" s="4">
        <f>J11-K11</f>
        <v>83720</v>
      </c>
      <c r="N11" s="4" t="s">
        <v>2</v>
      </c>
      <c r="O11" s="4">
        <f>C2-(C2*C4/2)</f>
        <v>8970000</v>
      </c>
      <c r="P11" s="4">
        <f t="shared" ref="P11:P24" si="2">O11*$C$6</f>
        <v>125580</v>
      </c>
      <c r="Q11" s="4">
        <f>P11/3</f>
        <v>41860</v>
      </c>
      <c r="R11" s="4">
        <f>P11-Q11</f>
        <v>83720</v>
      </c>
    </row>
    <row r="12" spans="2:18">
      <c r="B12" s="4" t="s">
        <v>4</v>
      </c>
      <c r="C12" s="4">
        <f>IF(C11-(C11*$C$4)&gt;$C$5,C11-(C11*$C$4),$C$5)</f>
        <v>7122180</v>
      </c>
      <c r="D12" s="4">
        <f t="shared" si="0"/>
        <v>99710.52</v>
      </c>
      <c r="E12" s="4">
        <f>D12/2</f>
        <v>49855.26</v>
      </c>
      <c r="F12" s="4">
        <f t="shared" ref="F12:F24" si="3">D12-E12</f>
        <v>49855.26</v>
      </c>
      <c r="H12" s="4" t="s">
        <v>4</v>
      </c>
      <c r="I12" s="4">
        <f t="shared" ref="I12:I24" si="4">IF(I11-(I11*$C$4)&gt;$C$5,I11-(I11*$C$4),$C$5)</f>
        <v>7122180</v>
      </c>
      <c r="J12" s="4">
        <f t="shared" si="1"/>
        <v>99710.52</v>
      </c>
      <c r="K12" s="4">
        <f>J12/3</f>
        <v>33236.840000000004</v>
      </c>
      <c r="L12" s="4">
        <f t="shared" ref="L12:L24" si="5">J12-K12</f>
        <v>66473.679999999993</v>
      </c>
      <c r="N12" s="4" t="s">
        <v>4</v>
      </c>
      <c r="O12" s="4">
        <f t="shared" ref="O12:O24" si="6">IF(O11-(O11*$C$4)&gt;$C$5,O11-(O11*$C$4),$C$5)</f>
        <v>7122180</v>
      </c>
      <c r="P12" s="4">
        <f t="shared" si="2"/>
        <v>99710.52</v>
      </c>
      <c r="Q12" s="4">
        <f>P12/3</f>
        <v>33236.840000000004</v>
      </c>
      <c r="R12" s="4">
        <f t="shared" ref="R12:R24" si="7">P12-Q12</f>
        <v>66473.679999999993</v>
      </c>
    </row>
    <row r="13" spans="2:18">
      <c r="B13" s="4" t="s">
        <v>5</v>
      </c>
      <c r="C13" s="4">
        <f t="shared" ref="C13:C24" si="8">IF(C12-(C12*$C$4)&gt;$C$5,C12-(C12*$C$4),$C$5)</f>
        <v>5655010.9199999999</v>
      </c>
      <c r="D13" s="4">
        <f t="shared" si="0"/>
        <v>79170.152879999994</v>
      </c>
      <c r="E13" s="4">
        <f>D13/2</f>
        <v>39585.076439999997</v>
      </c>
      <c r="F13" s="4">
        <f t="shared" si="3"/>
        <v>39585.076439999997</v>
      </c>
      <c r="H13" s="4" t="s">
        <v>5</v>
      </c>
      <c r="I13" s="4">
        <f t="shared" si="4"/>
        <v>5655010.9199999999</v>
      </c>
      <c r="J13" s="4">
        <f t="shared" si="1"/>
        <v>79170.152879999994</v>
      </c>
      <c r="K13" s="4">
        <f>J13/3</f>
        <v>26390.050959999997</v>
      </c>
      <c r="L13" s="4">
        <f t="shared" si="5"/>
        <v>52780.101920000001</v>
      </c>
      <c r="N13" s="4" t="s">
        <v>5</v>
      </c>
      <c r="O13" s="4">
        <f t="shared" si="6"/>
        <v>5655010.9199999999</v>
      </c>
      <c r="P13" s="4">
        <f t="shared" si="2"/>
        <v>79170.152879999994</v>
      </c>
      <c r="Q13" s="4">
        <f>P13/3</f>
        <v>26390.050959999997</v>
      </c>
      <c r="R13" s="4">
        <f t="shared" si="7"/>
        <v>52780.101920000001</v>
      </c>
    </row>
    <row r="14" spans="2:18">
      <c r="B14" s="4" t="s">
        <v>6</v>
      </c>
      <c r="C14" s="4">
        <f t="shared" si="8"/>
        <v>4490078.6704799999</v>
      </c>
      <c r="D14" s="4">
        <f t="shared" si="0"/>
        <v>62861.101386720002</v>
      </c>
      <c r="E14" s="4">
        <f t="shared" ref="E14:E24" si="9">D14</f>
        <v>62861.101386720002</v>
      </c>
      <c r="F14" s="4">
        <f t="shared" si="3"/>
        <v>0</v>
      </c>
      <c r="H14" s="4" t="s">
        <v>6</v>
      </c>
      <c r="I14" s="4">
        <f t="shared" si="4"/>
        <v>4490078.6704799999</v>
      </c>
      <c r="J14" s="4">
        <f t="shared" si="1"/>
        <v>62861.101386720002</v>
      </c>
      <c r="K14" s="4">
        <f>J14/3</f>
        <v>20953.700462240002</v>
      </c>
      <c r="L14" s="4">
        <f t="shared" si="5"/>
        <v>41907.400924479996</v>
      </c>
      <c r="N14" s="4" t="s">
        <v>6</v>
      </c>
      <c r="O14" s="4">
        <f t="shared" si="6"/>
        <v>4490078.6704799999</v>
      </c>
      <c r="P14" s="4">
        <f t="shared" si="2"/>
        <v>62861.101386720002</v>
      </c>
      <c r="Q14" s="4">
        <f>P14/3</f>
        <v>20953.700462240002</v>
      </c>
      <c r="R14" s="4">
        <f t="shared" si="7"/>
        <v>41907.400924479996</v>
      </c>
    </row>
    <row r="15" spans="2:18">
      <c r="B15" s="4" t="s">
        <v>7</v>
      </c>
      <c r="C15" s="4">
        <f t="shared" si="8"/>
        <v>3565122.46436112</v>
      </c>
      <c r="D15" s="4">
        <f t="shared" si="0"/>
        <v>49911.714501055678</v>
      </c>
      <c r="E15" s="4">
        <f t="shared" si="9"/>
        <v>49911.714501055678</v>
      </c>
      <c r="F15" s="4">
        <f t="shared" si="3"/>
        <v>0</v>
      </c>
      <c r="H15" s="4" t="s">
        <v>7</v>
      </c>
      <c r="I15" s="4">
        <f t="shared" si="4"/>
        <v>3565122.46436112</v>
      </c>
      <c r="J15" s="4">
        <f t="shared" si="1"/>
        <v>49911.714501055678</v>
      </c>
      <c r="K15" s="4">
        <f t="shared" ref="K15:K24" si="10">J15</f>
        <v>49911.714501055678</v>
      </c>
      <c r="L15" s="4">
        <f t="shared" si="5"/>
        <v>0</v>
      </c>
      <c r="N15" s="4" t="s">
        <v>7</v>
      </c>
      <c r="O15" s="4">
        <f t="shared" si="6"/>
        <v>3565122.46436112</v>
      </c>
      <c r="P15" s="4">
        <f t="shared" si="2"/>
        <v>49911.714501055678</v>
      </c>
      <c r="Q15" s="4">
        <f>P15/3</f>
        <v>16637.23816701856</v>
      </c>
      <c r="R15" s="4">
        <f t="shared" si="7"/>
        <v>33274.476334037114</v>
      </c>
    </row>
    <row r="16" spans="2:18">
      <c r="B16" s="4" t="s">
        <v>8</v>
      </c>
      <c r="C16" s="4">
        <f t="shared" si="8"/>
        <v>2830707.2367027295</v>
      </c>
      <c r="D16" s="4">
        <f t="shared" si="0"/>
        <v>39629.901313838214</v>
      </c>
      <c r="E16" s="4">
        <f t="shared" si="9"/>
        <v>39629.901313838214</v>
      </c>
      <c r="F16" s="4">
        <f t="shared" si="3"/>
        <v>0</v>
      </c>
      <c r="H16" s="4" t="s">
        <v>8</v>
      </c>
      <c r="I16" s="4">
        <f t="shared" si="4"/>
        <v>2830707.2367027295</v>
      </c>
      <c r="J16" s="4">
        <f t="shared" si="1"/>
        <v>39629.901313838214</v>
      </c>
      <c r="K16" s="4">
        <f t="shared" si="10"/>
        <v>39629.901313838214</v>
      </c>
      <c r="L16" s="4">
        <f t="shared" si="5"/>
        <v>0</v>
      </c>
      <c r="N16" s="4" t="s">
        <v>8</v>
      </c>
      <c r="O16" s="4">
        <f t="shared" si="6"/>
        <v>2830707.2367027295</v>
      </c>
      <c r="P16" s="4">
        <f t="shared" si="2"/>
        <v>39629.901313838214</v>
      </c>
      <c r="Q16" s="4">
        <f t="shared" ref="Q16:Q24" si="11">P16</f>
        <v>39629.901313838214</v>
      </c>
      <c r="R16" s="4">
        <f t="shared" si="7"/>
        <v>0</v>
      </c>
    </row>
    <row r="17" spans="2:18">
      <c r="B17" s="4" t="s">
        <v>9</v>
      </c>
      <c r="C17" s="4">
        <f t="shared" si="8"/>
        <v>2247581.5459419675</v>
      </c>
      <c r="D17" s="4">
        <f t="shared" si="0"/>
        <v>31466.141643187544</v>
      </c>
      <c r="E17" s="4">
        <f t="shared" si="9"/>
        <v>31466.141643187544</v>
      </c>
      <c r="F17" s="4">
        <f t="shared" si="3"/>
        <v>0</v>
      </c>
      <c r="H17" s="4" t="s">
        <v>9</v>
      </c>
      <c r="I17" s="4">
        <f t="shared" si="4"/>
        <v>2247581.5459419675</v>
      </c>
      <c r="J17" s="4">
        <f t="shared" si="1"/>
        <v>31466.141643187544</v>
      </c>
      <c r="K17" s="4">
        <f t="shared" si="10"/>
        <v>31466.141643187544</v>
      </c>
      <c r="L17" s="4">
        <f t="shared" si="5"/>
        <v>0</v>
      </c>
      <c r="N17" s="4" t="s">
        <v>9</v>
      </c>
      <c r="O17" s="4">
        <f t="shared" si="6"/>
        <v>2247581.5459419675</v>
      </c>
      <c r="P17" s="4">
        <f t="shared" si="2"/>
        <v>31466.141643187544</v>
      </c>
      <c r="Q17" s="4">
        <f t="shared" si="11"/>
        <v>31466.141643187544</v>
      </c>
      <c r="R17" s="4">
        <f t="shared" si="7"/>
        <v>0</v>
      </c>
    </row>
    <row r="18" spans="2:18">
      <c r="B18" s="4" t="s">
        <v>10</v>
      </c>
      <c r="C18" s="4">
        <f t="shared" si="8"/>
        <v>1784579.7474779221</v>
      </c>
      <c r="D18" s="4">
        <f t="shared" si="0"/>
        <v>24984.116464690909</v>
      </c>
      <c r="E18" s="4">
        <f t="shared" si="9"/>
        <v>24984.116464690909</v>
      </c>
      <c r="F18" s="4">
        <f t="shared" si="3"/>
        <v>0</v>
      </c>
      <c r="H18" s="4" t="s">
        <v>10</v>
      </c>
      <c r="I18" s="4">
        <f t="shared" si="4"/>
        <v>1784579.7474779221</v>
      </c>
      <c r="J18" s="4">
        <f t="shared" si="1"/>
        <v>24984.116464690909</v>
      </c>
      <c r="K18" s="4">
        <f t="shared" si="10"/>
        <v>24984.116464690909</v>
      </c>
      <c r="L18" s="4">
        <f t="shared" si="5"/>
        <v>0</v>
      </c>
      <c r="N18" s="4" t="s">
        <v>10</v>
      </c>
      <c r="O18" s="4">
        <f t="shared" si="6"/>
        <v>1784579.7474779221</v>
      </c>
      <c r="P18" s="4">
        <f t="shared" si="2"/>
        <v>24984.116464690909</v>
      </c>
      <c r="Q18" s="4">
        <f t="shared" si="11"/>
        <v>24984.116464690909</v>
      </c>
      <c r="R18" s="4">
        <f t="shared" si="7"/>
        <v>0</v>
      </c>
    </row>
    <row r="19" spans="2:18">
      <c r="B19" s="4" t="s">
        <v>11</v>
      </c>
      <c r="C19" s="4">
        <f t="shared" si="8"/>
        <v>1416956.3194974703</v>
      </c>
      <c r="D19" s="4">
        <f t="shared" si="0"/>
        <v>19837.388472964583</v>
      </c>
      <c r="E19" s="4">
        <f t="shared" si="9"/>
        <v>19837.388472964583</v>
      </c>
      <c r="F19" s="4">
        <f t="shared" si="3"/>
        <v>0</v>
      </c>
      <c r="H19" s="4" t="s">
        <v>11</v>
      </c>
      <c r="I19" s="4">
        <f t="shared" si="4"/>
        <v>1416956.3194974703</v>
      </c>
      <c r="J19" s="4">
        <f t="shared" si="1"/>
        <v>19837.388472964583</v>
      </c>
      <c r="K19" s="4">
        <f t="shared" si="10"/>
        <v>19837.388472964583</v>
      </c>
      <c r="L19" s="4">
        <f t="shared" si="5"/>
        <v>0</v>
      </c>
      <c r="N19" s="4" t="s">
        <v>11</v>
      </c>
      <c r="O19" s="4">
        <f t="shared" si="6"/>
        <v>1416956.3194974703</v>
      </c>
      <c r="P19" s="4">
        <f t="shared" si="2"/>
        <v>19837.388472964583</v>
      </c>
      <c r="Q19" s="4">
        <f t="shared" si="11"/>
        <v>19837.388472964583</v>
      </c>
      <c r="R19" s="4">
        <f t="shared" si="7"/>
        <v>0</v>
      </c>
    </row>
    <row r="20" spans="2:18">
      <c r="B20" s="4" t="s">
        <v>12</v>
      </c>
      <c r="C20" s="4">
        <f t="shared" si="8"/>
        <v>1125063.3176809915</v>
      </c>
      <c r="D20" s="4">
        <f t="shared" si="0"/>
        <v>15750.886447533881</v>
      </c>
      <c r="E20" s="4">
        <f t="shared" si="9"/>
        <v>15750.886447533881</v>
      </c>
      <c r="F20" s="4">
        <f t="shared" si="3"/>
        <v>0</v>
      </c>
      <c r="H20" s="4" t="s">
        <v>12</v>
      </c>
      <c r="I20" s="4">
        <f t="shared" si="4"/>
        <v>1125063.3176809915</v>
      </c>
      <c r="J20" s="4">
        <f t="shared" si="1"/>
        <v>15750.886447533881</v>
      </c>
      <c r="K20" s="4">
        <f t="shared" si="10"/>
        <v>15750.886447533881</v>
      </c>
      <c r="L20" s="4">
        <f t="shared" si="5"/>
        <v>0</v>
      </c>
      <c r="N20" s="4" t="s">
        <v>12</v>
      </c>
      <c r="O20" s="4">
        <f t="shared" si="6"/>
        <v>1125063.3176809915</v>
      </c>
      <c r="P20" s="4">
        <f t="shared" si="2"/>
        <v>15750.886447533881</v>
      </c>
      <c r="Q20" s="4">
        <f t="shared" si="11"/>
        <v>15750.886447533881</v>
      </c>
      <c r="R20" s="4">
        <f t="shared" si="7"/>
        <v>0</v>
      </c>
    </row>
    <row r="21" spans="2:18">
      <c r="B21" s="4" t="s">
        <v>17</v>
      </c>
      <c r="C21" s="4">
        <f t="shared" si="8"/>
        <v>893300.27423870726</v>
      </c>
      <c r="D21" s="4">
        <f t="shared" si="0"/>
        <v>12506.203839341902</v>
      </c>
      <c r="E21" s="4">
        <f t="shared" si="9"/>
        <v>12506.203839341902</v>
      </c>
      <c r="F21" s="4">
        <f t="shared" si="3"/>
        <v>0</v>
      </c>
      <c r="H21" s="4" t="s">
        <v>17</v>
      </c>
      <c r="I21" s="4">
        <f t="shared" si="4"/>
        <v>893300.27423870726</v>
      </c>
      <c r="J21" s="4">
        <f t="shared" si="1"/>
        <v>12506.203839341902</v>
      </c>
      <c r="K21" s="4">
        <f t="shared" si="10"/>
        <v>12506.203839341902</v>
      </c>
      <c r="L21" s="4">
        <f t="shared" si="5"/>
        <v>0</v>
      </c>
      <c r="N21" s="4" t="s">
        <v>17</v>
      </c>
      <c r="O21" s="4">
        <f t="shared" si="6"/>
        <v>893300.27423870726</v>
      </c>
      <c r="P21" s="4">
        <f t="shared" si="2"/>
        <v>12506.203839341902</v>
      </c>
      <c r="Q21" s="4">
        <f t="shared" si="11"/>
        <v>12506.203839341902</v>
      </c>
      <c r="R21" s="4">
        <f t="shared" si="7"/>
        <v>0</v>
      </c>
    </row>
    <row r="22" spans="2:18">
      <c r="B22" s="4" t="s">
        <v>18</v>
      </c>
      <c r="C22" s="4">
        <f t="shared" si="8"/>
        <v>709280.41774553363</v>
      </c>
      <c r="D22" s="4">
        <f t="shared" si="0"/>
        <v>9929.9258484374714</v>
      </c>
      <c r="E22" s="4">
        <f t="shared" si="9"/>
        <v>9929.9258484374714</v>
      </c>
      <c r="F22" s="4">
        <f t="shared" si="3"/>
        <v>0</v>
      </c>
      <c r="H22" s="4" t="s">
        <v>18</v>
      </c>
      <c r="I22" s="4">
        <f t="shared" si="4"/>
        <v>709280.41774553363</v>
      </c>
      <c r="J22" s="4">
        <f t="shared" si="1"/>
        <v>9929.9258484374714</v>
      </c>
      <c r="K22" s="4">
        <f t="shared" si="10"/>
        <v>9929.9258484374714</v>
      </c>
      <c r="L22" s="4">
        <f t="shared" si="5"/>
        <v>0</v>
      </c>
      <c r="N22" s="4" t="s">
        <v>18</v>
      </c>
      <c r="O22" s="4">
        <f t="shared" si="6"/>
        <v>709280.41774553363</v>
      </c>
      <c r="P22" s="4">
        <f t="shared" si="2"/>
        <v>9929.9258484374714</v>
      </c>
      <c r="Q22" s="4">
        <f t="shared" si="11"/>
        <v>9929.9258484374714</v>
      </c>
      <c r="R22" s="4">
        <f t="shared" si="7"/>
        <v>0</v>
      </c>
    </row>
    <row r="23" spans="2:18">
      <c r="B23" s="4" t="s">
        <v>19</v>
      </c>
      <c r="C23" s="4">
        <f t="shared" si="8"/>
        <v>563168.65168995375</v>
      </c>
      <c r="D23" s="4">
        <f t="shared" si="0"/>
        <v>7884.3611236593524</v>
      </c>
      <c r="E23" s="4">
        <f t="shared" si="9"/>
        <v>7884.3611236593524</v>
      </c>
      <c r="F23" s="4">
        <f t="shared" si="3"/>
        <v>0</v>
      </c>
      <c r="H23" s="4" t="s">
        <v>19</v>
      </c>
      <c r="I23" s="4">
        <f t="shared" si="4"/>
        <v>563168.65168995375</v>
      </c>
      <c r="J23" s="4">
        <f t="shared" si="1"/>
        <v>7884.3611236593524</v>
      </c>
      <c r="K23" s="4">
        <f t="shared" si="10"/>
        <v>7884.3611236593524</v>
      </c>
      <c r="L23" s="4">
        <f t="shared" si="5"/>
        <v>0</v>
      </c>
      <c r="N23" s="4" t="s">
        <v>19</v>
      </c>
      <c r="O23" s="4">
        <f t="shared" si="6"/>
        <v>563168.65168995375</v>
      </c>
      <c r="P23" s="4">
        <f t="shared" si="2"/>
        <v>7884.3611236593524</v>
      </c>
      <c r="Q23" s="4">
        <f t="shared" si="11"/>
        <v>7884.3611236593524</v>
      </c>
      <c r="R23" s="4">
        <f t="shared" si="7"/>
        <v>0</v>
      </c>
    </row>
    <row r="24" spans="2:18">
      <c r="B24" s="4" t="s">
        <v>20</v>
      </c>
      <c r="C24" s="4">
        <f t="shared" si="8"/>
        <v>500000</v>
      </c>
      <c r="D24" s="4">
        <f t="shared" si="0"/>
        <v>7000</v>
      </c>
      <c r="E24" s="4">
        <f t="shared" si="9"/>
        <v>7000</v>
      </c>
      <c r="F24" s="4">
        <f t="shared" si="3"/>
        <v>0</v>
      </c>
      <c r="H24" s="4" t="s">
        <v>20</v>
      </c>
      <c r="I24" s="4">
        <f t="shared" si="4"/>
        <v>500000</v>
      </c>
      <c r="J24" s="4">
        <f t="shared" si="1"/>
        <v>7000</v>
      </c>
      <c r="K24" s="4">
        <f t="shared" si="10"/>
        <v>7000</v>
      </c>
      <c r="L24" s="4">
        <f t="shared" si="5"/>
        <v>0</v>
      </c>
      <c r="N24" s="4" t="s">
        <v>20</v>
      </c>
      <c r="O24" s="4">
        <f t="shared" si="6"/>
        <v>500000</v>
      </c>
      <c r="P24" s="4">
        <f t="shared" si="2"/>
        <v>7000</v>
      </c>
      <c r="Q24" s="4">
        <f t="shared" si="11"/>
        <v>7000</v>
      </c>
      <c r="R24" s="4">
        <f t="shared" si="7"/>
        <v>0</v>
      </c>
    </row>
    <row r="25" spans="2:18">
      <c r="B25" s="4"/>
      <c r="C25" s="9" t="s">
        <v>24</v>
      </c>
      <c r="D25" s="10">
        <f>SUM(D11:D24)</f>
        <v>586222.41392142943</v>
      </c>
      <c r="E25" s="10">
        <f>SUM(E11:E24)</f>
        <v>433992.0774814295</v>
      </c>
      <c r="F25" s="10">
        <f>D25-E25</f>
        <v>152230.33643999993</v>
      </c>
      <c r="H25" s="4"/>
      <c r="I25" s="9" t="s">
        <v>24</v>
      </c>
      <c r="J25" s="10">
        <f>SUM(J11:J24)</f>
        <v>586222.41392142943</v>
      </c>
      <c r="K25" s="10">
        <f>SUM(K11:K24)</f>
        <v>341341.23107694951</v>
      </c>
      <c r="L25" s="10">
        <f>J25-K25</f>
        <v>244881.18284447992</v>
      </c>
      <c r="N25" s="4"/>
      <c r="O25" s="9" t="s">
        <v>24</v>
      </c>
      <c r="P25" s="10">
        <f>SUM(P11:P24)</f>
        <v>586222.41392142943</v>
      </c>
      <c r="Q25" s="10">
        <f>SUM(Q11:Q24)</f>
        <v>308066.75474291242</v>
      </c>
      <c r="R25" s="10">
        <f>P25-Q25</f>
        <v>278155.659178517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844A-BD1E-43DE-9E44-5A9C87034A1F}">
  <dimension ref="B2:R25"/>
  <sheetViews>
    <sheetView workbookViewId="0">
      <selection activeCell="C3" sqref="C3"/>
    </sheetView>
  </sheetViews>
  <sheetFormatPr defaultRowHeight="15.75"/>
  <cols>
    <col min="1" max="1" width="4.875" style="1" customWidth="1"/>
    <col min="2" max="2" width="9.875" style="1" customWidth="1"/>
    <col min="3" max="3" width="12.125" style="1" customWidth="1"/>
    <col min="4" max="4" width="10.625" style="1" customWidth="1"/>
    <col min="5" max="5" width="14" style="1" customWidth="1"/>
    <col min="6" max="6" width="13.125" style="1" customWidth="1"/>
    <col min="7" max="8" width="9" style="1"/>
    <col min="9" max="9" width="10.875" style="1" bestFit="1" customWidth="1"/>
    <col min="10" max="10" width="11.5" style="1" customWidth="1"/>
    <col min="11" max="11" width="11.875" style="1" customWidth="1"/>
    <col min="12" max="12" width="11.5" style="1" customWidth="1"/>
    <col min="13" max="14" width="9" style="1"/>
    <col min="15" max="15" width="10.875" style="1" bestFit="1" customWidth="1"/>
    <col min="16" max="16" width="11.5" style="1" customWidth="1"/>
    <col min="17" max="17" width="11.875" style="1" customWidth="1"/>
    <col min="18" max="18" width="11.5" style="1" customWidth="1"/>
    <col min="19" max="16384" width="9" style="1"/>
  </cols>
  <sheetData>
    <row r="2" spans="2:18">
      <c r="B2" s="1" t="s">
        <v>3</v>
      </c>
      <c r="C2" s="1">
        <v>20000000</v>
      </c>
    </row>
    <row r="3" spans="2:18">
      <c r="B3" s="1" t="s">
        <v>13</v>
      </c>
      <c r="C3" s="1">
        <v>10</v>
      </c>
    </row>
    <row r="4" spans="2:18">
      <c r="B4" s="1" t="s">
        <v>14</v>
      </c>
      <c r="C4" s="2">
        <v>0.20599999999999999</v>
      </c>
    </row>
    <row r="5" spans="2:18">
      <c r="B5" s="1" t="s">
        <v>21</v>
      </c>
      <c r="C5" s="1">
        <f>C2*5%</f>
        <v>1000000</v>
      </c>
    </row>
    <row r="6" spans="2:18">
      <c r="B6" s="1" t="s">
        <v>15</v>
      </c>
      <c r="C6" s="3">
        <v>1.4E-2</v>
      </c>
    </row>
    <row r="7" spans="2:18">
      <c r="C7" s="2"/>
    </row>
    <row r="8" spans="2:18">
      <c r="C8" s="2"/>
    </row>
    <row r="9" spans="2:18">
      <c r="B9" s="8" t="s">
        <v>23</v>
      </c>
      <c r="H9" s="8" t="s">
        <v>28</v>
      </c>
      <c r="N9" s="8" t="s">
        <v>27</v>
      </c>
    </row>
    <row r="10" spans="2:18" s="7" customFormat="1" ht="31.5">
      <c r="B10" s="5" t="s">
        <v>1</v>
      </c>
      <c r="C10" s="5" t="s">
        <v>0</v>
      </c>
      <c r="D10" s="5" t="s">
        <v>16</v>
      </c>
      <c r="E10" s="6" t="s">
        <v>25</v>
      </c>
      <c r="F10" s="5" t="s">
        <v>22</v>
      </c>
      <c r="H10" s="5" t="s">
        <v>1</v>
      </c>
      <c r="I10" s="5" t="s">
        <v>0</v>
      </c>
      <c r="J10" s="5" t="s">
        <v>16</v>
      </c>
      <c r="K10" s="6" t="s">
        <v>26</v>
      </c>
      <c r="L10" s="5" t="s">
        <v>22</v>
      </c>
      <c r="N10" s="5" t="s">
        <v>1</v>
      </c>
      <c r="O10" s="5" t="s">
        <v>0</v>
      </c>
      <c r="P10" s="5" t="s">
        <v>16</v>
      </c>
      <c r="Q10" s="6" t="s">
        <v>26</v>
      </c>
      <c r="R10" s="5" t="s">
        <v>22</v>
      </c>
    </row>
    <row r="11" spans="2:18">
      <c r="B11" s="4" t="s">
        <v>2</v>
      </c>
      <c r="C11" s="4">
        <f>C2-(C2*C4/2)</f>
        <v>17940000</v>
      </c>
      <c r="D11" s="4">
        <f t="shared" ref="D11:D24" si="0">C11*$C$6</f>
        <v>251160</v>
      </c>
      <c r="E11" s="4">
        <f>D11/2</f>
        <v>125580</v>
      </c>
      <c r="F11" s="4">
        <f>D11-E11</f>
        <v>125580</v>
      </c>
      <c r="H11" s="4" t="s">
        <v>2</v>
      </c>
      <c r="I11" s="4">
        <f>C2-(C2*C4/2)</f>
        <v>17940000</v>
      </c>
      <c r="J11" s="4">
        <f t="shared" ref="J11:J24" si="1">I11*$C$6</f>
        <v>251160</v>
      </c>
      <c r="K11" s="4">
        <f>J11/3</f>
        <v>83720</v>
      </c>
      <c r="L11" s="4">
        <f>J11-K11</f>
        <v>167440</v>
      </c>
      <c r="N11" s="4" t="s">
        <v>2</v>
      </c>
      <c r="O11" s="4">
        <f>C2-(C2*C4/2)</f>
        <v>17940000</v>
      </c>
      <c r="P11" s="4">
        <f t="shared" ref="P11:P24" si="2">O11*$C$6</f>
        <v>251160</v>
      </c>
      <c r="Q11" s="4">
        <f>P11/3</f>
        <v>83720</v>
      </c>
      <c r="R11" s="4">
        <f>P11-Q11</f>
        <v>167440</v>
      </c>
    </row>
    <row r="12" spans="2:18">
      <c r="B12" s="4" t="s">
        <v>4</v>
      </c>
      <c r="C12" s="4">
        <f>IF(C11-(C11*$C$4)&gt;$C$5,C11-(C11*$C$4),$C$5)</f>
        <v>14244360</v>
      </c>
      <c r="D12" s="4">
        <f t="shared" si="0"/>
        <v>199421.04</v>
      </c>
      <c r="E12" s="4">
        <f>D12/2</f>
        <v>99710.52</v>
      </c>
      <c r="F12" s="4">
        <f t="shared" ref="F12:F24" si="3">D12-E12</f>
        <v>99710.52</v>
      </c>
      <c r="H12" s="4" t="s">
        <v>4</v>
      </c>
      <c r="I12" s="4">
        <f t="shared" ref="I12:I24" si="4">IF(I11-(I11*$C$4)&gt;$C$5,I11-(I11*$C$4),$C$5)</f>
        <v>14244360</v>
      </c>
      <c r="J12" s="4">
        <f t="shared" si="1"/>
        <v>199421.04</v>
      </c>
      <c r="K12" s="4">
        <f>J12/3</f>
        <v>66473.680000000008</v>
      </c>
      <c r="L12" s="4">
        <f t="shared" ref="L12:L24" si="5">J12-K12</f>
        <v>132947.35999999999</v>
      </c>
      <c r="N12" s="4" t="s">
        <v>4</v>
      </c>
      <c r="O12" s="4">
        <f t="shared" ref="O12:O24" si="6">IF(O11-(O11*$C$4)&gt;$C$5,O11-(O11*$C$4),$C$5)</f>
        <v>14244360</v>
      </c>
      <c r="P12" s="4">
        <f t="shared" si="2"/>
        <v>199421.04</v>
      </c>
      <c r="Q12" s="4">
        <f>P12/3</f>
        <v>66473.680000000008</v>
      </c>
      <c r="R12" s="4">
        <f t="shared" ref="R12:R24" si="7">P12-Q12</f>
        <v>132947.35999999999</v>
      </c>
    </row>
    <row r="13" spans="2:18">
      <c r="B13" s="4" t="s">
        <v>5</v>
      </c>
      <c r="C13" s="4">
        <f t="shared" ref="C13:C24" si="8">IF(C12-(C12*$C$4)&gt;$C$5,C12-(C12*$C$4),$C$5)</f>
        <v>11310021.84</v>
      </c>
      <c r="D13" s="4">
        <f t="shared" si="0"/>
        <v>158340.30575999999</v>
      </c>
      <c r="E13" s="4">
        <f>D13/2</f>
        <v>79170.152879999994</v>
      </c>
      <c r="F13" s="4">
        <f t="shared" si="3"/>
        <v>79170.152879999994</v>
      </c>
      <c r="H13" s="4" t="s">
        <v>5</v>
      </c>
      <c r="I13" s="4">
        <f t="shared" si="4"/>
        <v>11310021.84</v>
      </c>
      <c r="J13" s="4">
        <f t="shared" si="1"/>
        <v>158340.30575999999</v>
      </c>
      <c r="K13" s="4">
        <f>J13/3</f>
        <v>52780.101919999994</v>
      </c>
      <c r="L13" s="4">
        <f t="shared" si="5"/>
        <v>105560.20384</v>
      </c>
      <c r="N13" s="4" t="s">
        <v>5</v>
      </c>
      <c r="O13" s="4">
        <f t="shared" si="6"/>
        <v>11310021.84</v>
      </c>
      <c r="P13" s="4">
        <f t="shared" si="2"/>
        <v>158340.30575999999</v>
      </c>
      <c r="Q13" s="4">
        <f>P13/3</f>
        <v>52780.101919999994</v>
      </c>
      <c r="R13" s="4">
        <f t="shared" si="7"/>
        <v>105560.20384</v>
      </c>
    </row>
    <row r="14" spans="2:18">
      <c r="B14" s="4" t="s">
        <v>6</v>
      </c>
      <c r="C14" s="4">
        <f t="shared" si="8"/>
        <v>8980157.3409599997</v>
      </c>
      <c r="D14" s="4">
        <f t="shared" si="0"/>
        <v>125722.20277344</v>
      </c>
      <c r="E14" s="4">
        <f t="shared" ref="E14:E24" si="9">D14</f>
        <v>125722.20277344</v>
      </c>
      <c r="F14" s="4">
        <f t="shared" si="3"/>
        <v>0</v>
      </c>
      <c r="H14" s="4" t="s">
        <v>6</v>
      </c>
      <c r="I14" s="4">
        <f t="shared" si="4"/>
        <v>8980157.3409599997</v>
      </c>
      <c r="J14" s="4">
        <f t="shared" si="1"/>
        <v>125722.20277344</v>
      </c>
      <c r="K14" s="4">
        <f>J14/3</f>
        <v>41907.400924480004</v>
      </c>
      <c r="L14" s="4">
        <f t="shared" si="5"/>
        <v>83814.801848959993</v>
      </c>
      <c r="N14" s="4" t="s">
        <v>6</v>
      </c>
      <c r="O14" s="4">
        <f t="shared" si="6"/>
        <v>8980157.3409599997</v>
      </c>
      <c r="P14" s="4">
        <f t="shared" si="2"/>
        <v>125722.20277344</v>
      </c>
      <c r="Q14" s="4">
        <f>P14/3</f>
        <v>41907.400924480004</v>
      </c>
      <c r="R14" s="4">
        <f t="shared" si="7"/>
        <v>83814.801848959993</v>
      </c>
    </row>
    <row r="15" spans="2:18">
      <c r="B15" s="4" t="s">
        <v>7</v>
      </c>
      <c r="C15" s="4">
        <f t="shared" si="8"/>
        <v>7130244.92872224</v>
      </c>
      <c r="D15" s="4">
        <f t="shared" si="0"/>
        <v>99823.429002111356</v>
      </c>
      <c r="E15" s="4">
        <f t="shared" si="9"/>
        <v>99823.429002111356</v>
      </c>
      <c r="F15" s="4">
        <f t="shared" si="3"/>
        <v>0</v>
      </c>
      <c r="H15" s="4" t="s">
        <v>7</v>
      </c>
      <c r="I15" s="4">
        <f t="shared" si="4"/>
        <v>7130244.92872224</v>
      </c>
      <c r="J15" s="4">
        <f t="shared" si="1"/>
        <v>99823.429002111356</v>
      </c>
      <c r="K15" s="4">
        <f t="shared" ref="K15:K24" si="10">J15</f>
        <v>99823.429002111356</v>
      </c>
      <c r="L15" s="4">
        <f t="shared" si="5"/>
        <v>0</v>
      </c>
      <c r="N15" s="4" t="s">
        <v>7</v>
      </c>
      <c r="O15" s="4">
        <f t="shared" si="6"/>
        <v>7130244.92872224</v>
      </c>
      <c r="P15" s="4">
        <f t="shared" si="2"/>
        <v>99823.429002111356</v>
      </c>
      <c r="Q15" s="4">
        <f>P15/3</f>
        <v>33274.476334037121</v>
      </c>
      <c r="R15" s="4">
        <f t="shared" si="7"/>
        <v>66548.952668074227</v>
      </c>
    </row>
    <row r="16" spans="2:18">
      <c r="B16" s="4" t="s">
        <v>8</v>
      </c>
      <c r="C16" s="4">
        <f t="shared" si="8"/>
        <v>5661414.473405459</v>
      </c>
      <c r="D16" s="4">
        <f t="shared" si="0"/>
        <v>79259.802627676429</v>
      </c>
      <c r="E16" s="4">
        <f t="shared" si="9"/>
        <v>79259.802627676429</v>
      </c>
      <c r="F16" s="4">
        <f t="shared" si="3"/>
        <v>0</v>
      </c>
      <c r="H16" s="4" t="s">
        <v>8</v>
      </c>
      <c r="I16" s="4">
        <f t="shared" si="4"/>
        <v>5661414.473405459</v>
      </c>
      <c r="J16" s="4">
        <f t="shared" si="1"/>
        <v>79259.802627676429</v>
      </c>
      <c r="K16" s="4">
        <f t="shared" si="10"/>
        <v>79259.802627676429</v>
      </c>
      <c r="L16" s="4">
        <f t="shared" si="5"/>
        <v>0</v>
      </c>
      <c r="N16" s="4" t="s">
        <v>8</v>
      </c>
      <c r="O16" s="4">
        <f t="shared" si="6"/>
        <v>5661414.473405459</v>
      </c>
      <c r="P16" s="4">
        <f t="shared" si="2"/>
        <v>79259.802627676429</v>
      </c>
      <c r="Q16" s="4">
        <f t="shared" ref="Q16:Q24" si="11">P16</f>
        <v>79259.802627676429</v>
      </c>
      <c r="R16" s="4">
        <f t="shared" si="7"/>
        <v>0</v>
      </c>
    </row>
    <row r="17" spans="2:18">
      <c r="B17" s="4" t="s">
        <v>9</v>
      </c>
      <c r="C17" s="4">
        <f t="shared" si="8"/>
        <v>4495163.091883935</v>
      </c>
      <c r="D17" s="4">
        <f t="shared" si="0"/>
        <v>62932.283286375088</v>
      </c>
      <c r="E17" s="4">
        <f t="shared" si="9"/>
        <v>62932.283286375088</v>
      </c>
      <c r="F17" s="4">
        <f t="shared" si="3"/>
        <v>0</v>
      </c>
      <c r="H17" s="4" t="s">
        <v>9</v>
      </c>
      <c r="I17" s="4">
        <f t="shared" si="4"/>
        <v>4495163.091883935</v>
      </c>
      <c r="J17" s="4">
        <f t="shared" si="1"/>
        <v>62932.283286375088</v>
      </c>
      <c r="K17" s="4">
        <f t="shared" si="10"/>
        <v>62932.283286375088</v>
      </c>
      <c r="L17" s="4">
        <f t="shared" si="5"/>
        <v>0</v>
      </c>
      <c r="N17" s="4" t="s">
        <v>9</v>
      </c>
      <c r="O17" s="4">
        <f t="shared" si="6"/>
        <v>4495163.091883935</v>
      </c>
      <c r="P17" s="4">
        <f t="shared" si="2"/>
        <v>62932.283286375088</v>
      </c>
      <c r="Q17" s="4">
        <f t="shared" si="11"/>
        <v>62932.283286375088</v>
      </c>
      <c r="R17" s="4">
        <f t="shared" si="7"/>
        <v>0</v>
      </c>
    </row>
    <row r="18" spans="2:18">
      <c r="B18" s="4" t="s">
        <v>10</v>
      </c>
      <c r="C18" s="4">
        <f t="shared" si="8"/>
        <v>3569159.4949558442</v>
      </c>
      <c r="D18" s="4">
        <f t="shared" si="0"/>
        <v>49968.232929381818</v>
      </c>
      <c r="E18" s="4">
        <f t="shared" si="9"/>
        <v>49968.232929381818</v>
      </c>
      <c r="F18" s="4">
        <f t="shared" si="3"/>
        <v>0</v>
      </c>
      <c r="H18" s="4" t="s">
        <v>10</v>
      </c>
      <c r="I18" s="4">
        <f t="shared" si="4"/>
        <v>3569159.4949558442</v>
      </c>
      <c r="J18" s="4">
        <f t="shared" si="1"/>
        <v>49968.232929381818</v>
      </c>
      <c r="K18" s="4">
        <f t="shared" si="10"/>
        <v>49968.232929381818</v>
      </c>
      <c r="L18" s="4">
        <f t="shared" si="5"/>
        <v>0</v>
      </c>
      <c r="N18" s="4" t="s">
        <v>10</v>
      </c>
      <c r="O18" s="4">
        <f t="shared" si="6"/>
        <v>3569159.4949558442</v>
      </c>
      <c r="P18" s="4">
        <f t="shared" si="2"/>
        <v>49968.232929381818</v>
      </c>
      <c r="Q18" s="4">
        <f t="shared" si="11"/>
        <v>49968.232929381818</v>
      </c>
      <c r="R18" s="4">
        <f t="shared" si="7"/>
        <v>0</v>
      </c>
    </row>
    <row r="19" spans="2:18">
      <c r="B19" s="4" t="s">
        <v>11</v>
      </c>
      <c r="C19" s="4">
        <f t="shared" si="8"/>
        <v>2833912.6389949406</v>
      </c>
      <c r="D19" s="4">
        <f t="shared" si="0"/>
        <v>39674.776945929167</v>
      </c>
      <c r="E19" s="4">
        <f t="shared" si="9"/>
        <v>39674.776945929167</v>
      </c>
      <c r="F19" s="4">
        <f t="shared" si="3"/>
        <v>0</v>
      </c>
      <c r="H19" s="4" t="s">
        <v>11</v>
      </c>
      <c r="I19" s="4">
        <f t="shared" si="4"/>
        <v>2833912.6389949406</v>
      </c>
      <c r="J19" s="4">
        <f t="shared" si="1"/>
        <v>39674.776945929167</v>
      </c>
      <c r="K19" s="4">
        <f t="shared" si="10"/>
        <v>39674.776945929167</v>
      </c>
      <c r="L19" s="4">
        <f t="shared" si="5"/>
        <v>0</v>
      </c>
      <c r="N19" s="4" t="s">
        <v>11</v>
      </c>
      <c r="O19" s="4">
        <f t="shared" si="6"/>
        <v>2833912.6389949406</v>
      </c>
      <c r="P19" s="4">
        <f t="shared" si="2"/>
        <v>39674.776945929167</v>
      </c>
      <c r="Q19" s="4">
        <f t="shared" si="11"/>
        <v>39674.776945929167</v>
      </c>
      <c r="R19" s="4">
        <f t="shared" si="7"/>
        <v>0</v>
      </c>
    </row>
    <row r="20" spans="2:18">
      <c r="B20" s="4" t="s">
        <v>12</v>
      </c>
      <c r="C20" s="4">
        <f t="shared" si="8"/>
        <v>2250126.635361983</v>
      </c>
      <c r="D20" s="4">
        <f t="shared" si="0"/>
        <v>31501.772895067763</v>
      </c>
      <c r="E20" s="4">
        <f t="shared" si="9"/>
        <v>31501.772895067763</v>
      </c>
      <c r="F20" s="4">
        <f t="shared" si="3"/>
        <v>0</v>
      </c>
      <c r="H20" s="4" t="s">
        <v>12</v>
      </c>
      <c r="I20" s="4">
        <f t="shared" si="4"/>
        <v>2250126.635361983</v>
      </c>
      <c r="J20" s="4">
        <f t="shared" si="1"/>
        <v>31501.772895067763</v>
      </c>
      <c r="K20" s="4">
        <f t="shared" si="10"/>
        <v>31501.772895067763</v>
      </c>
      <c r="L20" s="4">
        <f t="shared" si="5"/>
        <v>0</v>
      </c>
      <c r="N20" s="4" t="s">
        <v>12</v>
      </c>
      <c r="O20" s="4">
        <f t="shared" si="6"/>
        <v>2250126.635361983</v>
      </c>
      <c r="P20" s="4">
        <f t="shared" si="2"/>
        <v>31501.772895067763</v>
      </c>
      <c r="Q20" s="4">
        <f t="shared" si="11"/>
        <v>31501.772895067763</v>
      </c>
      <c r="R20" s="4">
        <f t="shared" si="7"/>
        <v>0</v>
      </c>
    </row>
    <row r="21" spans="2:18">
      <c r="B21" s="4" t="s">
        <v>17</v>
      </c>
      <c r="C21" s="4">
        <f t="shared" si="8"/>
        <v>1786600.5484774145</v>
      </c>
      <c r="D21" s="4">
        <f t="shared" si="0"/>
        <v>25012.407678683805</v>
      </c>
      <c r="E21" s="4">
        <f t="shared" si="9"/>
        <v>25012.407678683805</v>
      </c>
      <c r="F21" s="4">
        <f t="shared" si="3"/>
        <v>0</v>
      </c>
      <c r="H21" s="4" t="s">
        <v>17</v>
      </c>
      <c r="I21" s="4">
        <f t="shared" si="4"/>
        <v>1786600.5484774145</v>
      </c>
      <c r="J21" s="4">
        <f t="shared" si="1"/>
        <v>25012.407678683805</v>
      </c>
      <c r="K21" s="4">
        <f t="shared" si="10"/>
        <v>25012.407678683805</v>
      </c>
      <c r="L21" s="4">
        <f t="shared" si="5"/>
        <v>0</v>
      </c>
      <c r="N21" s="4" t="s">
        <v>17</v>
      </c>
      <c r="O21" s="4">
        <f t="shared" si="6"/>
        <v>1786600.5484774145</v>
      </c>
      <c r="P21" s="4">
        <f t="shared" si="2"/>
        <v>25012.407678683805</v>
      </c>
      <c r="Q21" s="4">
        <f t="shared" si="11"/>
        <v>25012.407678683805</v>
      </c>
      <c r="R21" s="4">
        <f t="shared" si="7"/>
        <v>0</v>
      </c>
    </row>
    <row r="22" spans="2:18">
      <c r="B22" s="4" t="s">
        <v>18</v>
      </c>
      <c r="C22" s="4">
        <f t="shared" si="8"/>
        <v>1418560.8354910673</v>
      </c>
      <c r="D22" s="4">
        <f t="shared" si="0"/>
        <v>19859.851696874943</v>
      </c>
      <c r="E22" s="4">
        <f t="shared" si="9"/>
        <v>19859.851696874943</v>
      </c>
      <c r="F22" s="4">
        <f t="shared" si="3"/>
        <v>0</v>
      </c>
      <c r="H22" s="4" t="s">
        <v>18</v>
      </c>
      <c r="I22" s="4">
        <f t="shared" si="4"/>
        <v>1418560.8354910673</v>
      </c>
      <c r="J22" s="4">
        <f t="shared" si="1"/>
        <v>19859.851696874943</v>
      </c>
      <c r="K22" s="4">
        <f t="shared" si="10"/>
        <v>19859.851696874943</v>
      </c>
      <c r="L22" s="4">
        <f t="shared" si="5"/>
        <v>0</v>
      </c>
      <c r="N22" s="4" t="s">
        <v>18</v>
      </c>
      <c r="O22" s="4">
        <f t="shared" si="6"/>
        <v>1418560.8354910673</v>
      </c>
      <c r="P22" s="4">
        <f t="shared" si="2"/>
        <v>19859.851696874943</v>
      </c>
      <c r="Q22" s="4">
        <f t="shared" si="11"/>
        <v>19859.851696874943</v>
      </c>
      <c r="R22" s="4">
        <f t="shared" si="7"/>
        <v>0</v>
      </c>
    </row>
    <row r="23" spans="2:18">
      <c r="B23" s="4" t="s">
        <v>19</v>
      </c>
      <c r="C23" s="4">
        <f t="shared" si="8"/>
        <v>1126337.3033799075</v>
      </c>
      <c r="D23" s="4">
        <f t="shared" si="0"/>
        <v>15768.722247318705</v>
      </c>
      <c r="E23" s="4">
        <f t="shared" si="9"/>
        <v>15768.722247318705</v>
      </c>
      <c r="F23" s="4">
        <f t="shared" si="3"/>
        <v>0</v>
      </c>
      <c r="H23" s="4" t="s">
        <v>19</v>
      </c>
      <c r="I23" s="4">
        <f t="shared" si="4"/>
        <v>1126337.3033799075</v>
      </c>
      <c r="J23" s="4">
        <f t="shared" si="1"/>
        <v>15768.722247318705</v>
      </c>
      <c r="K23" s="4">
        <f t="shared" si="10"/>
        <v>15768.722247318705</v>
      </c>
      <c r="L23" s="4">
        <f t="shared" si="5"/>
        <v>0</v>
      </c>
      <c r="N23" s="4" t="s">
        <v>19</v>
      </c>
      <c r="O23" s="4">
        <f t="shared" si="6"/>
        <v>1126337.3033799075</v>
      </c>
      <c r="P23" s="4">
        <f t="shared" si="2"/>
        <v>15768.722247318705</v>
      </c>
      <c r="Q23" s="4">
        <f t="shared" si="11"/>
        <v>15768.722247318705</v>
      </c>
      <c r="R23" s="4">
        <f t="shared" si="7"/>
        <v>0</v>
      </c>
    </row>
    <row r="24" spans="2:18">
      <c r="B24" s="4" t="s">
        <v>20</v>
      </c>
      <c r="C24" s="4">
        <f t="shared" si="8"/>
        <v>1000000</v>
      </c>
      <c r="D24" s="4">
        <f t="shared" si="0"/>
        <v>14000</v>
      </c>
      <c r="E24" s="4">
        <f t="shared" si="9"/>
        <v>14000</v>
      </c>
      <c r="F24" s="4">
        <f t="shared" si="3"/>
        <v>0</v>
      </c>
      <c r="H24" s="4" t="s">
        <v>20</v>
      </c>
      <c r="I24" s="4">
        <f t="shared" si="4"/>
        <v>1000000</v>
      </c>
      <c r="J24" s="4">
        <f t="shared" si="1"/>
        <v>14000</v>
      </c>
      <c r="K24" s="4">
        <f t="shared" si="10"/>
        <v>14000</v>
      </c>
      <c r="L24" s="4">
        <f t="shared" si="5"/>
        <v>0</v>
      </c>
      <c r="N24" s="4" t="s">
        <v>20</v>
      </c>
      <c r="O24" s="4">
        <f t="shared" si="6"/>
        <v>1000000</v>
      </c>
      <c r="P24" s="4">
        <f t="shared" si="2"/>
        <v>14000</v>
      </c>
      <c r="Q24" s="4">
        <f t="shared" si="11"/>
        <v>14000</v>
      </c>
      <c r="R24" s="4">
        <f t="shared" si="7"/>
        <v>0</v>
      </c>
    </row>
    <row r="25" spans="2:18">
      <c r="B25" s="4"/>
      <c r="C25" s="9" t="s">
        <v>24</v>
      </c>
      <c r="D25" s="10">
        <f>SUM(D11:D24)</f>
        <v>1172444.8278428589</v>
      </c>
      <c r="E25" s="10">
        <f>SUM(E11:E24)</f>
        <v>867984.154962859</v>
      </c>
      <c r="F25" s="10">
        <f>D25-E25</f>
        <v>304460.67287999985</v>
      </c>
      <c r="H25" s="4"/>
      <c r="I25" s="9" t="s">
        <v>24</v>
      </c>
      <c r="J25" s="10">
        <f>SUM(J11:J24)</f>
        <v>1172444.8278428589</v>
      </c>
      <c r="K25" s="10">
        <f>SUM(K11:K24)</f>
        <v>682682.46215389902</v>
      </c>
      <c r="L25" s="10">
        <f>J25-K25</f>
        <v>489762.36568895984</v>
      </c>
      <c r="N25" s="4"/>
      <c r="O25" s="9" t="s">
        <v>24</v>
      </c>
      <c r="P25" s="10">
        <f>SUM(P11:P24)</f>
        <v>1172444.8278428589</v>
      </c>
      <c r="Q25" s="10">
        <f>SUM(Q11:Q24)</f>
        <v>616133.50948582485</v>
      </c>
      <c r="R25" s="10">
        <f>P25-Q25</f>
        <v>556311.318357034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F8D3-1928-4CD8-ACE7-EC455A8DA989}">
  <dimension ref="B2:R25"/>
  <sheetViews>
    <sheetView workbookViewId="0">
      <selection activeCell="I11" sqref="I11"/>
    </sheetView>
  </sheetViews>
  <sheetFormatPr defaultRowHeight="15.75"/>
  <cols>
    <col min="1" max="1" width="4.875" style="1" customWidth="1"/>
    <col min="2" max="2" width="9.875" style="1" customWidth="1"/>
    <col min="3" max="3" width="12.125" style="1" customWidth="1"/>
    <col min="4" max="4" width="13.375" style="1" customWidth="1"/>
    <col min="5" max="5" width="14" style="1" customWidth="1"/>
    <col min="6" max="6" width="13.125" style="1" customWidth="1"/>
    <col min="7" max="8" width="9" style="1"/>
    <col min="9" max="9" width="12.5" style="1" customWidth="1"/>
    <col min="10" max="10" width="11.5" style="1" customWidth="1"/>
    <col min="11" max="11" width="11.875" style="1" customWidth="1"/>
    <col min="12" max="12" width="11.5" style="1" customWidth="1"/>
    <col min="13" max="14" width="9" style="1"/>
    <col min="15" max="15" width="12" style="1" customWidth="1"/>
    <col min="16" max="16" width="11.5" style="1" customWidth="1"/>
    <col min="17" max="17" width="11.875" style="1" customWidth="1"/>
    <col min="18" max="18" width="11.5" style="1" customWidth="1"/>
    <col min="19" max="16384" width="9" style="1"/>
  </cols>
  <sheetData>
    <row r="2" spans="2:18">
      <c r="B2" s="1" t="s">
        <v>3</v>
      </c>
      <c r="C2" s="1">
        <v>30000000</v>
      </c>
    </row>
    <row r="3" spans="2:18">
      <c r="B3" s="1" t="s">
        <v>13</v>
      </c>
      <c r="C3" s="1">
        <v>10</v>
      </c>
    </row>
    <row r="4" spans="2:18">
      <c r="B4" s="1" t="s">
        <v>14</v>
      </c>
      <c r="C4" s="2">
        <v>0.20599999999999999</v>
      </c>
    </row>
    <row r="5" spans="2:18">
      <c r="B5" s="1" t="s">
        <v>21</v>
      </c>
      <c r="C5" s="1">
        <f>C2*5%</f>
        <v>1500000</v>
      </c>
    </row>
    <row r="6" spans="2:18">
      <c r="B6" s="1" t="s">
        <v>15</v>
      </c>
      <c r="C6" s="3">
        <v>1.4E-2</v>
      </c>
    </row>
    <row r="7" spans="2:18">
      <c r="C7" s="2"/>
    </row>
    <row r="8" spans="2:18">
      <c r="C8" s="2"/>
    </row>
    <row r="9" spans="2:18">
      <c r="B9" s="8" t="s">
        <v>23</v>
      </c>
      <c r="H9" s="8" t="s">
        <v>28</v>
      </c>
      <c r="N9" s="8" t="s">
        <v>27</v>
      </c>
    </row>
    <row r="10" spans="2:18" s="7" customFormat="1" ht="31.5">
      <c r="B10" s="5" t="s">
        <v>1</v>
      </c>
      <c r="C10" s="5" t="s">
        <v>0</v>
      </c>
      <c r="D10" s="5" t="s">
        <v>16</v>
      </c>
      <c r="E10" s="6" t="s">
        <v>25</v>
      </c>
      <c r="F10" s="5" t="s">
        <v>22</v>
      </c>
      <c r="H10" s="5" t="s">
        <v>1</v>
      </c>
      <c r="I10" s="5" t="s">
        <v>0</v>
      </c>
      <c r="J10" s="5" t="s">
        <v>16</v>
      </c>
      <c r="K10" s="6" t="s">
        <v>26</v>
      </c>
      <c r="L10" s="5" t="s">
        <v>22</v>
      </c>
      <c r="N10" s="5" t="s">
        <v>1</v>
      </c>
      <c r="O10" s="5" t="s">
        <v>0</v>
      </c>
      <c r="P10" s="5" t="s">
        <v>16</v>
      </c>
      <c r="Q10" s="6" t="s">
        <v>26</v>
      </c>
      <c r="R10" s="5" t="s">
        <v>22</v>
      </c>
    </row>
    <row r="11" spans="2:18">
      <c r="B11" s="4" t="s">
        <v>2</v>
      </c>
      <c r="C11" s="4">
        <f>C2-(C2*C4/2)</f>
        <v>26910000</v>
      </c>
      <c r="D11" s="4">
        <f t="shared" ref="D11:D24" si="0">C11*$C$6</f>
        <v>376740</v>
      </c>
      <c r="E11" s="4">
        <f>D11/2</f>
        <v>188370</v>
      </c>
      <c r="F11" s="4">
        <f>D11-E11</f>
        <v>188370</v>
      </c>
      <c r="H11" s="4" t="s">
        <v>2</v>
      </c>
      <c r="I11" s="4">
        <f>C2-(C2*C4/2)</f>
        <v>26910000</v>
      </c>
      <c r="J11" s="4">
        <f t="shared" ref="J11:J24" si="1">I11*$C$6</f>
        <v>376740</v>
      </c>
      <c r="K11" s="4">
        <f>J11/3</f>
        <v>125580</v>
      </c>
      <c r="L11" s="4">
        <f>J11-K11</f>
        <v>251160</v>
      </c>
      <c r="N11" s="4" t="s">
        <v>2</v>
      </c>
      <c r="O11" s="4">
        <f>C2-(C2*C4/2)</f>
        <v>26910000</v>
      </c>
      <c r="P11" s="4">
        <f t="shared" ref="P11:P24" si="2">O11*$C$6</f>
        <v>376740</v>
      </c>
      <c r="Q11" s="4">
        <f>P11/3</f>
        <v>125580</v>
      </c>
      <c r="R11" s="4">
        <f>P11-Q11</f>
        <v>251160</v>
      </c>
    </row>
    <row r="12" spans="2:18">
      <c r="B12" s="4" t="s">
        <v>4</v>
      </c>
      <c r="C12" s="4">
        <f>IF(C11-(C11*$C$4)&gt;$C$5,C11-(C11*$C$4),$C$5)</f>
        <v>21366540</v>
      </c>
      <c r="D12" s="4">
        <f t="shared" si="0"/>
        <v>299131.56</v>
      </c>
      <c r="E12" s="4">
        <f>D12/2</f>
        <v>149565.78</v>
      </c>
      <c r="F12" s="4">
        <f t="shared" ref="F12:F24" si="3">D12-E12</f>
        <v>149565.78</v>
      </c>
      <c r="H12" s="4" t="s">
        <v>4</v>
      </c>
      <c r="I12" s="4">
        <f t="shared" ref="I12:I24" si="4">IF(I11-(I11*$C$4)&gt;$C$5,I11-(I11*$C$4),$C$5)</f>
        <v>21366540</v>
      </c>
      <c r="J12" s="4">
        <f t="shared" si="1"/>
        <v>299131.56</v>
      </c>
      <c r="K12" s="4">
        <f>J12/3</f>
        <v>99710.52</v>
      </c>
      <c r="L12" s="4">
        <f t="shared" ref="L12:L24" si="5">J12-K12</f>
        <v>199421.03999999998</v>
      </c>
      <c r="N12" s="4" t="s">
        <v>4</v>
      </c>
      <c r="O12" s="4">
        <f t="shared" ref="O12:O24" si="6">IF(O11-(O11*$C$4)&gt;$C$5,O11-(O11*$C$4),$C$5)</f>
        <v>21366540</v>
      </c>
      <c r="P12" s="4">
        <f t="shared" si="2"/>
        <v>299131.56</v>
      </c>
      <c r="Q12" s="4">
        <f>P12/3</f>
        <v>99710.52</v>
      </c>
      <c r="R12" s="4">
        <f t="shared" ref="R12:R24" si="7">P12-Q12</f>
        <v>199421.03999999998</v>
      </c>
    </row>
    <row r="13" spans="2:18">
      <c r="B13" s="4" t="s">
        <v>5</v>
      </c>
      <c r="C13" s="4">
        <f t="shared" ref="C13:C24" si="8">IF(C12-(C12*$C$4)&gt;$C$5,C12-(C12*$C$4),$C$5)</f>
        <v>16965032.759999998</v>
      </c>
      <c r="D13" s="4">
        <f t="shared" si="0"/>
        <v>237510.45863999997</v>
      </c>
      <c r="E13" s="4">
        <f>D13/2</f>
        <v>118755.22931999998</v>
      </c>
      <c r="F13" s="4">
        <f t="shared" si="3"/>
        <v>118755.22931999998</v>
      </c>
      <c r="H13" s="4" t="s">
        <v>5</v>
      </c>
      <c r="I13" s="4">
        <f t="shared" si="4"/>
        <v>16965032.759999998</v>
      </c>
      <c r="J13" s="4">
        <f t="shared" si="1"/>
        <v>237510.45863999997</v>
      </c>
      <c r="K13" s="4">
        <f>J13/3</f>
        <v>79170.152879999994</v>
      </c>
      <c r="L13" s="4">
        <f t="shared" si="5"/>
        <v>158340.30575999996</v>
      </c>
      <c r="N13" s="4" t="s">
        <v>5</v>
      </c>
      <c r="O13" s="4">
        <f t="shared" si="6"/>
        <v>16965032.759999998</v>
      </c>
      <c r="P13" s="4">
        <f t="shared" si="2"/>
        <v>237510.45863999997</v>
      </c>
      <c r="Q13" s="4">
        <f>P13/3</f>
        <v>79170.152879999994</v>
      </c>
      <c r="R13" s="4">
        <f t="shared" si="7"/>
        <v>158340.30575999996</v>
      </c>
    </row>
    <row r="14" spans="2:18">
      <c r="B14" s="4" t="s">
        <v>6</v>
      </c>
      <c r="C14" s="4">
        <f t="shared" si="8"/>
        <v>13470236.011439998</v>
      </c>
      <c r="D14" s="4">
        <f t="shared" si="0"/>
        <v>188583.30416015998</v>
      </c>
      <c r="E14" s="4">
        <f t="shared" ref="E14:E24" si="9">D14</f>
        <v>188583.30416015998</v>
      </c>
      <c r="F14" s="4">
        <f t="shared" si="3"/>
        <v>0</v>
      </c>
      <c r="H14" s="4" t="s">
        <v>6</v>
      </c>
      <c r="I14" s="4">
        <f t="shared" si="4"/>
        <v>13470236.011439998</v>
      </c>
      <c r="J14" s="4">
        <f t="shared" si="1"/>
        <v>188583.30416015998</v>
      </c>
      <c r="K14" s="4">
        <f>J14/3</f>
        <v>62861.101386719994</v>
      </c>
      <c r="L14" s="4">
        <f t="shared" si="5"/>
        <v>125722.20277343999</v>
      </c>
      <c r="N14" s="4" t="s">
        <v>6</v>
      </c>
      <c r="O14" s="4">
        <f t="shared" si="6"/>
        <v>13470236.011439998</v>
      </c>
      <c r="P14" s="4">
        <f t="shared" si="2"/>
        <v>188583.30416015998</v>
      </c>
      <c r="Q14" s="4">
        <f>P14/3</f>
        <v>62861.101386719994</v>
      </c>
      <c r="R14" s="4">
        <f t="shared" si="7"/>
        <v>125722.20277343999</v>
      </c>
    </row>
    <row r="15" spans="2:18">
      <c r="B15" s="4" t="s">
        <v>7</v>
      </c>
      <c r="C15" s="4">
        <f t="shared" si="8"/>
        <v>10695367.393083358</v>
      </c>
      <c r="D15" s="4">
        <f t="shared" si="0"/>
        <v>149735.14350316703</v>
      </c>
      <c r="E15" s="4">
        <f t="shared" si="9"/>
        <v>149735.14350316703</v>
      </c>
      <c r="F15" s="4">
        <f t="shared" si="3"/>
        <v>0</v>
      </c>
      <c r="H15" s="4" t="s">
        <v>7</v>
      </c>
      <c r="I15" s="4">
        <f t="shared" si="4"/>
        <v>10695367.393083358</v>
      </c>
      <c r="J15" s="4">
        <f t="shared" si="1"/>
        <v>149735.14350316703</v>
      </c>
      <c r="K15" s="4">
        <f t="shared" ref="K15:K24" si="10">J15</f>
        <v>149735.14350316703</v>
      </c>
      <c r="L15" s="4">
        <f t="shared" si="5"/>
        <v>0</v>
      </c>
      <c r="N15" s="4" t="s">
        <v>7</v>
      </c>
      <c r="O15" s="4">
        <f t="shared" si="6"/>
        <v>10695367.393083358</v>
      </c>
      <c r="P15" s="4">
        <f t="shared" si="2"/>
        <v>149735.14350316703</v>
      </c>
      <c r="Q15" s="4">
        <f>P15/3</f>
        <v>49911.714501055678</v>
      </c>
      <c r="R15" s="4">
        <f t="shared" si="7"/>
        <v>99823.429002111341</v>
      </c>
    </row>
    <row r="16" spans="2:18">
      <c r="B16" s="4" t="s">
        <v>8</v>
      </c>
      <c r="C16" s="4">
        <f t="shared" si="8"/>
        <v>8492121.710108187</v>
      </c>
      <c r="D16" s="4">
        <f t="shared" si="0"/>
        <v>118889.70394151463</v>
      </c>
      <c r="E16" s="4">
        <f t="shared" si="9"/>
        <v>118889.70394151463</v>
      </c>
      <c r="F16" s="4">
        <f t="shared" si="3"/>
        <v>0</v>
      </c>
      <c r="H16" s="4" t="s">
        <v>8</v>
      </c>
      <c r="I16" s="4">
        <f t="shared" si="4"/>
        <v>8492121.710108187</v>
      </c>
      <c r="J16" s="4">
        <f t="shared" si="1"/>
        <v>118889.70394151463</v>
      </c>
      <c r="K16" s="4">
        <f t="shared" si="10"/>
        <v>118889.70394151463</v>
      </c>
      <c r="L16" s="4">
        <f t="shared" si="5"/>
        <v>0</v>
      </c>
      <c r="N16" s="4" t="s">
        <v>8</v>
      </c>
      <c r="O16" s="4">
        <f t="shared" si="6"/>
        <v>8492121.710108187</v>
      </c>
      <c r="P16" s="4">
        <f t="shared" si="2"/>
        <v>118889.70394151463</v>
      </c>
      <c r="Q16" s="4">
        <f t="shared" ref="Q16:Q24" si="11">P16</f>
        <v>118889.70394151463</v>
      </c>
      <c r="R16" s="4">
        <f t="shared" si="7"/>
        <v>0</v>
      </c>
    </row>
    <row r="17" spans="2:18">
      <c r="B17" s="4" t="s">
        <v>9</v>
      </c>
      <c r="C17" s="4">
        <f t="shared" si="8"/>
        <v>6742744.6378259007</v>
      </c>
      <c r="D17" s="4">
        <f t="shared" si="0"/>
        <v>94398.424929562607</v>
      </c>
      <c r="E17" s="4">
        <f t="shared" si="9"/>
        <v>94398.424929562607</v>
      </c>
      <c r="F17" s="4">
        <f t="shared" si="3"/>
        <v>0</v>
      </c>
      <c r="H17" s="4" t="s">
        <v>9</v>
      </c>
      <c r="I17" s="4">
        <f t="shared" si="4"/>
        <v>6742744.6378259007</v>
      </c>
      <c r="J17" s="4">
        <f t="shared" si="1"/>
        <v>94398.424929562607</v>
      </c>
      <c r="K17" s="4">
        <f t="shared" si="10"/>
        <v>94398.424929562607</v>
      </c>
      <c r="L17" s="4">
        <f t="shared" si="5"/>
        <v>0</v>
      </c>
      <c r="N17" s="4" t="s">
        <v>9</v>
      </c>
      <c r="O17" s="4">
        <f t="shared" si="6"/>
        <v>6742744.6378259007</v>
      </c>
      <c r="P17" s="4">
        <f t="shared" si="2"/>
        <v>94398.424929562607</v>
      </c>
      <c r="Q17" s="4">
        <f t="shared" si="11"/>
        <v>94398.424929562607</v>
      </c>
      <c r="R17" s="4">
        <f t="shared" si="7"/>
        <v>0</v>
      </c>
    </row>
    <row r="18" spans="2:18">
      <c r="B18" s="4" t="s">
        <v>10</v>
      </c>
      <c r="C18" s="4">
        <f t="shared" si="8"/>
        <v>5353739.242433765</v>
      </c>
      <c r="D18" s="4">
        <f t="shared" si="0"/>
        <v>74952.349394072706</v>
      </c>
      <c r="E18" s="4">
        <f t="shared" si="9"/>
        <v>74952.349394072706</v>
      </c>
      <c r="F18" s="4">
        <f t="shared" si="3"/>
        <v>0</v>
      </c>
      <c r="H18" s="4" t="s">
        <v>10</v>
      </c>
      <c r="I18" s="4">
        <f t="shared" si="4"/>
        <v>5353739.242433765</v>
      </c>
      <c r="J18" s="4">
        <f t="shared" si="1"/>
        <v>74952.349394072706</v>
      </c>
      <c r="K18" s="4">
        <f t="shared" si="10"/>
        <v>74952.349394072706</v>
      </c>
      <c r="L18" s="4">
        <f t="shared" si="5"/>
        <v>0</v>
      </c>
      <c r="N18" s="4" t="s">
        <v>10</v>
      </c>
      <c r="O18" s="4">
        <f t="shared" si="6"/>
        <v>5353739.242433765</v>
      </c>
      <c r="P18" s="4">
        <f t="shared" si="2"/>
        <v>74952.349394072706</v>
      </c>
      <c r="Q18" s="4">
        <f t="shared" si="11"/>
        <v>74952.349394072706</v>
      </c>
      <c r="R18" s="4">
        <f t="shared" si="7"/>
        <v>0</v>
      </c>
    </row>
    <row r="19" spans="2:18">
      <c r="B19" s="4" t="s">
        <v>11</v>
      </c>
      <c r="C19" s="4">
        <f t="shared" si="8"/>
        <v>4250868.9584924094</v>
      </c>
      <c r="D19" s="4">
        <f t="shared" si="0"/>
        <v>59512.165418893732</v>
      </c>
      <c r="E19" s="4">
        <f t="shared" si="9"/>
        <v>59512.165418893732</v>
      </c>
      <c r="F19" s="4">
        <f t="shared" si="3"/>
        <v>0</v>
      </c>
      <c r="H19" s="4" t="s">
        <v>11</v>
      </c>
      <c r="I19" s="4">
        <f t="shared" si="4"/>
        <v>4250868.9584924094</v>
      </c>
      <c r="J19" s="4">
        <f t="shared" si="1"/>
        <v>59512.165418893732</v>
      </c>
      <c r="K19" s="4">
        <f t="shared" si="10"/>
        <v>59512.165418893732</v>
      </c>
      <c r="L19" s="4">
        <f t="shared" si="5"/>
        <v>0</v>
      </c>
      <c r="N19" s="4" t="s">
        <v>11</v>
      </c>
      <c r="O19" s="4">
        <f t="shared" si="6"/>
        <v>4250868.9584924094</v>
      </c>
      <c r="P19" s="4">
        <f t="shared" si="2"/>
        <v>59512.165418893732</v>
      </c>
      <c r="Q19" s="4">
        <f t="shared" si="11"/>
        <v>59512.165418893732</v>
      </c>
      <c r="R19" s="4">
        <f t="shared" si="7"/>
        <v>0</v>
      </c>
    </row>
    <row r="20" spans="2:18">
      <c r="B20" s="4" t="s">
        <v>12</v>
      </c>
      <c r="C20" s="4">
        <f t="shared" si="8"/>
        <v>3375189.9530429733</v>
      </c>
      <c r="D20" s="4">
        <f t="shared" si="0"/>
        <v>47252.659342601626</v>
      </c>
      <c r="E20" s="4">
        <f t="shared" si="9"/>
        <v>47252.659342601626</v>
      </c>
      <c r="F20" s="4">
        <f t="shared" si="3"/>
        <v>0</v>
      </c>
      <c r="H20" s="4" t="s">
        <v>12</v>
      </c>
      <c r="I20" s="4">
        <f t="shared" si="4"/>
        <v>3375189.9530429733</v>
      </c>
      <c r="J20" s="4">
        <f t="shared" si="1"/>
        <v>47252.659342601626</v>
      </c>
      <c r="K20" s="4">
        <f t="shared" si="10"/>
        <v>47252.659342601626</v>
      </c>
      <c r="L20" s="4">
        <f t="shared" si="5"/>
        <v>0</v>
      </c>
      <c r="N20" s="4" t="s">
        <v>12</v>
      </c>
      <c r="O20" s="4">
        <f t="shared" si="6"/>
        <v>3375189.9530429733</v>
      </c>
      <c r="P20" s="4">
        <f t="shared" si="2"/>
        <v>47252.659342601626</v>
      </c>
      <c r="Q20" s="4">
        <f t="shared" si="11"/>
        <v>47252.659342601626</v>
      </c>
      <c r="R20" s="4">
        <f t="shared" si="7"/>
        <v>0</v>
      </c>
    </row>
    <row r="21" spans="2:18">
      <c r="B21" s="4" t="s">
        <v>17</v>
      </c>
      <c r="C21" s="4">
        <f t="shared" si="8"/>
        <v>2679900.8227161206</v>
      </c>
      <c r="D21" s="4">
        <f t="shared" si="0"/>
        <v>37518.611518025689</v>
      </c>
      <c r="E21" s="4">
        <f t="shared" si="9"/>
        <v>37518.611518025689</v>
      </c>
      <c r="F21" s="4">
        <f t="shared" si="3"/>
        <v>0</v>
      </c>
      <c r="H21" s="4" t="s">
        <v>17</v>
      </c>
      <c r="I21" s="4">
        <f t="shared" si="4"/>
        <v>2679900.8227161206</v>
      </c>
      <c r="J21" s="4">
        <f t="shared" si="1"/>
        <v>37518.611518025689</v>
      </c>
      <c r="K21" s="4">
        <f t="shared" si="10"/>
        <v>37518.611518025689</v>
      </c>
      <c r="L21" s="4">
        <f t="shared" si="5"/>
        <v>0</v>
      </c>
      <c r="N21" s="4" t="s">
        <v>17</v>
      </c>
      <c r="O21" s="4">
        <f t="shared" si="6"/>
        <v>2679900.8227161206</v>
      </c>
      <c r="P21" s="4">
        <f t="shared" si="2"/>
        <v>37518.611518025689</v>
      </c>
      <c r="Q21" s="4">
        <f t="shared" si="11"/>
        <v>37518.611518025689</v>
      </c>
      <c r="R21" s="4">
        <f t="shared" si="7"/>
        <v>0</v>
      </c>
    </row>
    <row r="22" spans="2:18">
      <c r="B22" s="4" t="s">
        <v>18</v>
      </c>
      <c r="C22" s="4">
        <f t="shared" si="8"/>
        <v>2127841.2532365997</v>
      </c>
      <c r="D22" s="4">
        <f t="shared" si="0"/>
        <v>29789.777545312398</v>
      </c>
      <c r="E22" s="4">
        <f t="shared" si="9"/>
        <v>29789.777545312398</v>
      </c>
      <c r="F22" s="4">
        <f t="shared" si="3"/>
        <v>0</v>
      </c>
      <c r="H22" s="4" t="s">
        <v>18</v>
      </c>
      <c r="I22" s="4">
        <f t="shared" si="4"/>
        <v>2127841.2532365997</v>
      </c>
      <c r="J22" s="4">
        <f t="shared" si="1"/>
        <v>29789.777545312398</v>
      </c>
      <c r="K22" s="4">
        <f t="shared" si="10"/>
        <v>29789.777545312398</v>
      </c>
      <c r="L22" s="4">
        <f t="shared" si="5"/>
        <v>0</v>
      </c>
      <c r="N22" s="4" t="s">
        <v>18</v>
      </c>
      <c r="O22" s="4">
        <f t="shared" si="6"/>
        <v>2127841.2532365997</v>
      </c>
      <c r="P22" s="4">
        <f t="shared" si="2"/>
        <v>29789.777545312398</v>
      </c>
      <c r="Q22" s="4">
        <f t="shared" si="11"/>
        <v>29789.777545312398</v>
      </c>
      <c r="R22" s="4">
        <f t="shared" si="7"/>
        <v>0</v>
      </c>
    </row>
    <row r="23" spans="2:18">
      <c r="B23" s="4" t="s">
        <v>19</v>
      </c>
      <c r="C23" s="4">
        <f t="shared" si="8"/>
        <v>1689505.9550698602</v>
      </c>
      <c r="D23" s="4">
        <f t="shared" si="0"/>
        <v>23653.083370978042</v>
      </c>
      <c r="E23" s="4">
        <f t="shared" si="9"/>
        <v>23653.083370978042</v>
      </c>
      <c r="F23" s="4">
        <f t="shared" si="3"/>
        <v>0</v>
      </c>
      <c r="H23" s="4" t="s">
        <v>19</v>
      </c>
      <c r="I23" s="4">
        <f t="shared" si="4"/>
        <v>1689505.9550698602</v>
      </c>
      <c r="J23" s="4">
        <f t="shared" si="1"/>
        <v>23653.083370978042</v>
      </c>
      <c r="K23" s="4">
        <f t="shared" si="10"/>
        <v>23653.083370978042</v>
      </c>
      <c r="L23" s="4">
        <f t="shared" si="5"/>
        <v>0</v>
      </c>
      <c r="N23" s="4" t="s">
        <v>19</v>
      </c>
      <c r="O23" s="4">
        <f t="shared" si="6"/>
        <v>1689505.9550698602</v>
      </c>
      <c r="P23" s="4">
        <f t="shared" si="2"/>
        <v>23653.083370978042</v>
      </c>
      <c r="Q23" s="4">
        <f t="shared" si="11"/>
        <v>23653.083370978042</v>
      </c>
      <c r="R23" s="4">
        <f t="shared" si="7"/>
        <v>0</v>
      </c>
    </row>
    <row r="24" spans="2:18">
      <c r="B24" s="4" t="s">
        <v>20</v>
      </c>
      <c r="C24" s="4">
        <f t="shared" si="8"/>
        <v>1500000</v>
      </c>
      <c r="D24" s="4">
        <f t="shared" si="0"/>
        <v>21000</v>
      </c>
      <c r="E24" s="4">
        <f t="shared" si="9"/>
        <v>21000</v>
      </c>
      <c r="F24" s="4">
        <f t="shared" si="3"/>
        <v>0</v>
      </c>
      <c r="H24" s="4" t="s">
        <v>20</v>
      </c>
      <c r="I24" s="4">
        <f t="shared" si="4"/>
        <v>1500000</v>
      </c>
      <c r="J24" s="4">
        <f t="shared" si="1"/>
        <v>21000</v>
      </c>
      <c r="K24" s="4">
        <f t="shared" si="10"/>
        <v>21000</v>
      </c>
      <c r="L24" s="4">
        <f t="shared" si="5"/>
        <v>0</v>
      </c>
      <c r="N24" s="4" t="s">
        <v>20</v>
      </c>
      <c r="O24" s="4">
        <f t="shared" si="6"/>
        <v>1500000</v>
      </c>
      <c r="P24" s="4">
        <f t="shared" si="2"/>
        <v>21000</v>
      </c>
      <c r="Q24" s="4">
        <f t="shared" si="11"/>
        <v>21000</v>
      </c>
      <c r="R24" s="4">
        <f t="shared" si="7"/>
        <v>0</v>
      </c>
    </row>
    <row r="25" spans="2:18">
      <c r="B25" s="4"/>
      <c r="C25" s="9" t="s">
        <v>24</v>
      </c>
      <c r="D25" s="10">
        <f>SUM(D11:D24)</f>
        <v>1758667.2417642886</v>
      </c>
      <c r="E25" s="10">
        <f>SUM(E11:E24)</f>
        <v>1301976.2324442884</v>
      </c>
      <c r="F25" s="10">
        <f>D25-E25</f>
        <v>456691.00932000019</v>
      </c>
      <c r="H25" s="4"/>
      <c r="I25" s="9" t="s">
        <v>24</v>
      </c>
      <c r="J25" s="10">
        <f>SUM(J11:J24)</f>
        <v>1758667.2417642886</v>
      </c>
      <c r="K25" s="10">
        <f>SUM(K11:K24)</f>
        <v>1024023.6932308485</v>
      </c>
      <c r="L25" s="10">
        <f>J25-K25</f>
        <v>734643.5485334401</v>
      </c>
      <c r="N25" s="4"/>
      <c r="O25" s="9" t="s">
        <v>24</v>
      </c>
      <c r="P25" s="10">
        <f>SUM(P11:P24)</f>
        <v>1758667.2417642886</v>
      </c>
      <c r="Q25" s="10">
        <f>SUM(Q11:Q24)</f>
        <v>924200.26422873698</v>
      </c>
      <c r="R25" s="10">
        <f>P25-Q25</f>
        <v>834466.97753555165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100万円</vt:lpstr>
      <vt:lpstr>300万円</vt:lpstr>
      <vt:lpstr>500万円</vt:lpstr>
      <vt:lpstr>700万円</vt:lpstr>
      <vt:lpstr>1000万円</vt:lpstr>
      <vt:lpstr>2000万円</vt:lpstr>
      <vt:lpstr>3000万円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ファンウォール</dc:creator>
  <cp:lastModifiedBy>小幡兼志</cp:lastModifiedBy>
  <dcterms:created xsi:type="dcterms:W3CDTF">2015-06-05T18:19:34Z</dcterms:created>
  <dcterms:modified xsi:type="dcterms:W3CDTF">2023-11-03T09:42:15Z</dcterms:modified>
</cp:coreProperties>
</file>